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mulador\PythonRD\03_FlaskWork\04ProjectLightITApps\static\downloads\"/>
    </mc:Choice>
  </mc:AlternateContent>
  <xr:revisionPtr revIDLastSave="0" documentId="13_ncr:1_{7DAA3504-A578-49B2-9D30-3548E6CC2A35}" xr6:coauthVersionLast="47" xr6:coauthVersionMax="47" xr10:uidLastSave="{00000000-0000-0000-0000-000000000000}"/>
  <bookViews>
    <workbookView xWindow="-108" yWindow="-108" windowWidth="23256" windowHeight="13176" activeTab="2" xr2:uid="{773FBCE2-307A-48DC-BA6B-72006B5D1FC7}"/>
  </bookViews>
  <sheets>
    <sheet name="FC schematic" sheetId="2" r:id="rId1"/>
    <sheet name="1L inputs" sheetId="3" r:id="rId2"/>
    <sheet name="Risk Analysis" sheetId="6" r:id="rId3"/>
  </sheets>
  <externalReferences>
    <externalReference r:id="rId4"/>
    <externalReference r:id="rId5"/>
  </externalReferences>
  <definedNames>
    <definedName name="CList_1">OFFSET([1]HConsolidate1!$O$3,0,0,MAX(1,[1]HConsolidate1!$O$1),1)</definedName>
    <definedName name="E1__8RbyOkuBvk26Yj_40Hw9Cw">#REF!</definedName>
    <definedName name="E1__mcDV66lHzUqBhQanSSe6Yg">'1L inputs'!$M$160:$S$169</definedName>
    <definedName name="E2__8RbyOkuBvk26Yj_40Hw9Cw">#REF!</definedName>
    <definedName name="E2__mcDV66lHzUqBhQanSSe6Yg">'1L inputs'!$C$160:$C$169</definedName>
    <definedName name="E3__8RbyOkuBvk26Yj_40Hw9Cw">#REF!</definedName>
    <definedName name="E3__mcDV66lHzUqBhQanSSe6Yg">'1L inputs'!$D$160:$D$169</definedName>
    <definedName name="E4__8RbyOkuBvk26Yj_40Hw9Cw">#REF!</definedName>
    <definedName name="E4__mcDV66lHzUqBhQanSSe6Yg">'1L inputs'!$C$160:$C$169</definedName>
    <definedName name="E5__8RbyOkuBvk26Yj_40Hw9Cw">#REF!</definedName>
    <definedName name="E5__mcDV66lHzUqBhQanSSe6Yg">'1L inputs'!$E$160:$E$169</definedName>
    <definedName name="E6__8RbyOkuBvk26Yj_40Hw9Cw">#REF!</definedName>
    <definedName name="E6__mcDV66lHzUqBhQanSSe6Yg">'1L inputs'!$G$160:$G$169</definedName>
    <definedName name="E7__8RbyOkuBvk26Yj_40Hw9Cw">#REF!</definedName>
    <definedName name="E7__mcDV66lHzUqBhQanSSe6Yg">'1L inputs'!$I$160:$I$169</definedName>
    <definedName name="E8__8RbyOkuBvk26Yj_40Hw9Cw">#REF!</definedName>
    <definedName name="E8__mcDV66lHzUqBhQanSSe6Yg">'1L inputs'!$F$160:$F$169</definedName>
    <definedName name="MontecarloMoule_ContinuousDistributionData_bYI0WfkNx0e25NDStaWuVw">#REF!</definedName>
    <definedName name="MontecarloMoule_ContinuousDistributionData_yODKH3RJj0SGGpbYDkPw5Q">'Risk Analysis'!$B$12:$M$26</definedName>
    <definedName name="MontecarloMoule_DiscreteDistributionData_bYI0WfkNx0e25NDStaWuVw">#REF!</definedName>
    <definedName name="MontecarloMoule_DiscreteDistributionData_yODKH3RJj0SGGpbYDkPw5Q">'Risk Analysis'!$B$31:$AB$45</definedName>
    <definedName name="MontecarloMoule_TornadoPeriodOfReferenceRange_yODKH3RJj0SGGpbYDkPw5Q">'Risk Analysis'!$I$51</definedName>
    <definedName name="Name__8RbyOkuBvk26Yj_40Hw9Cw">#REF!</definedName>
    <definedName name="Name__FLwRp_o_WUKer2fRwWJhSg">#REF!</definedName>
    <definedName name="Name__mcDV66lHzUqBhQanSSe6Yg">'1L inputs'!$B$156</definedName>
    <definedName name="Name__NdazcNBkgkqttgWh3O3epg">'1L inputs'!$B$80</definedName>
    <definedName name="Name__o9kUlzTbr0Wq_V7qww0e7A">'1L inputs'!$B$24</definedName>
    <definedName name="SS1__NdazcNBkgkqttgWh3O3epg">'1L inputs'!$C$89:$C$94</definedName>
    <definedName name="SS2__NdazcNBkgkqttgWh3O3epg">'1L inputs'!$C$101:$C$106</definedName>
    <definedName name="SS3__NdazcNBkgkqttgWh3O3epg">'1L inputs'!$C$113:$C$118</definedName>
    <definedName name="TR1__FLwRp_o_WUKer2fRwWJhSg">#REF!</definedName>
    <definedName name="TR1__o9kUlzTbr0Wq_V7qww0e7A">'1L inputs'!$E$37:$AB$43</definedName>
    <definedName name="TR2__FLwRp_o_WUKer2fRwWJhSg">#REF!</definedName>
    <definedName name="TR2__o9kUlzTbr0Wq_V7qww0e7A">'1L inputs'!$E$27:$E$33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6" l="1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G31" i="6"/>
  <c r="G14" i="6"/>
  <c r="G13" i="6"/>
  <c r="G12" i="6"/>
  <c r="B662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7" i="3"/>
  <c r="B666" i="3" s="1"/>
  <c r="B670" i="3" s="1"/>
  <c r="B656" i="3"/>
  <c r="B665" i="3" s="1"/>
  <c r="C651" i="3"/>
  <c r="B649" i="3"/>
  <c r="B646" i="3"/>
  <c r="B644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1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4" i="3"/>
  <c r="B613" i="3" s="1"/>
  <c r="B603" i="3"/>
  <c r="B608" i="3" s="1"/>
  <c r="C598" i="3"/>
  <c r="B596" i="3"/>
  <c r="B593" i="3"/>
  <c r="B591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78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1" i="3"/>
  <c r="B560" i="3" s="1"/>
  <c r="B574" i="3" s="1"/>
  <c r="B550" i="3"/>
  <c r="B559" i="3" s="1"/>
  <c r="C545" i="3"/>
  <c r="B543" i="3"/>
  <c r="B540" i="3"/>
  <c r="B538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25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8" i="3"/>
  <c r="B507" i="3" s="1"/>
  <c r="B497" i="3"/>
  <c r="B502" i="3" s="1"/>
  <c r="C492" i="3"/>
  <c r="B490" i="3"/>
  <c r="B487" i="3"/>
  <c r="B485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2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5" i="3"/>
  <c r="B450" i="3" s="1"/>
  <c r="B444" i="3"/>
  <c r="C439" i="3"/>
  <c r="B437" i="3"/>
  <c r="B434" i="3"/>
  <c r="B432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19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2" i="3"/>
  <c r="B401" i="3" s="1"/>
  <c r="B391" i="3"/>
  <c r="B396" i="3" s="1"/>
  <c r="C386" i="3"/>
  <c r="B384" i="3"/>
  <c r="B381" i="3"/>
  <c r="B379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66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39" i="3"/>
  <c r="B344" i="3" s="1"/>
  <c r="B338" i="3"/>
  <c r="B347" i="3" s="1"/>
  <c r="B351" i="3" s="1"/>
  <c r="C333" i="3"/>
  <c r="B331" i="3"/>
  <c r="B328" i="3"/>
  <c r="B326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3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298" i="3"/>
  <c r="B297" i="3"/>
  <c r="B296" i="3"/>
  <c r="B295" i="3"/>
  <c r="B294" i="3"/>
  <c r="B293" i="3"/>
  <c r="B292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87" i="3"/>
  <c r="B286" i="3"/>
  <c r="B285" i="3"/>
  <c r="B284" i="3"/>
  <c r="X426" i="3" s="1"/>
  <c r="B283" i="3"/>
  <c r="B282" i="3"/>
  <c r="B281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U278" i="3"/>
  <c r="B278" i="3" a="1"/>
  <c r="AB278" i="3" s="1"/>
  <c r="A277" i="3" a="1"/>
  <c r="A653" i="3" s="1"/>
  <c r="X230" i="3"/>
  <c r="L230" i="3"/>
  <c r="J230" i="3"/>
  <c r="B230" i="3" a="1"/>
  <c r="T230" i="3" s="1"/>
  <c r="A261" i="3"/>
  <c r="A246" i="3"/>
  <c r="A237" i="3"/>
  <c r="A229" i="3" a="1"/>
  <c r="A269" i="3" s="1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Z181" i="3"/>
  <c r="Y181" i="3"/>
  <c r="Q181" i="3"/>
  <c r="H181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B192" i="3" s="1"/>
  <c r="B240" i="3" s="1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B191" i="3" s="1"/>
  <c r="B239" i="3" s="1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B190" i="3" s="1"/>
  <c r="B238" i="3" s="1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B189" i="3" s="1"/>
  <c r="B237" i="3" s="1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B188" i="3" s="1"/>
  <c r="B236" i="3" s="1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B187" i="3" s="1"/>
  <c r="B235" i="3" s="1"/>
  <c r="AB174" i="3"/>
  <c r="AA174" i="3"/>
  <c r="Z174" i="3"/>
  <c r="Y174" i="3"/>
  <c r="X174" i="3"/>
  <c r="W174" i="3"/>
  <c r="W181" i="3" s="1"/>
  <c r="V174" i="3"/>
  <c r="U174" i="3"/>
  <c r="T174" i="3"/>
  <c r="T181" i="3" s="1"/>
  <c r="S174" i="3"/>
  <c r="R174" i="3"/>
  <c r="Q174" i="3"/>
  <c r="P174" i="3"/>
  <c r="O174" i="3"/>
  <c r="N174" i="3"/>
  <c r="N181" i="3" s="1"/>
  <c r="M174" i="3"/>
  <c r="L174" i="3"/>
  <c r="K174" i="3"/>
  <c r="K181" i="3" s="1"/>
  <c r="J174" i="3"/>
  <c r="I174" i="3"/>
  <c r="H174" i="3"/>
  <c r="G174" i="3"/>
  <c r="F174" i="3"/>
  <c r="E174" i="3"/>
  <c r="E181" i="3" s="1"/>
  <c r="D174" i="3"/>
  <c r="C174" i="3"/>
  <c r="B174" i="3"/>
  <c r="B186" i="3" s="1"/>
  <c r="B234" i="3" s="1"/>
  <c r="S169" i="3"/>
  <c r="R169" i="3"/>
  <c r="Q169" i="3"/>
  <c r="P169" i="3"/>
  <c r="O169" i="3"/>
  <c r="N169" i="3"/>
  <c r="M169" i="3"/>
  <c r="T169" i="3" s="1"/>
  <c r="H169" i="3"/>
  <c r="S168" i="3"/>
  <c r="R168" i="3"/>
  <c r="Q168" i="3"/>
  <c r="P168" i="3"/>
  <c r="O168" i="3"/>
  <c r="N168" i="3"/>
  <c r="M168" i="3"/>
  <c r="T168" i="3" s="1"/>
  <c r="H168" i="3"/>
  <c r="S167" i="3"/>
  <c r="R167" i="3"/>
  <c r="Q167" i="3"/>
  <c r="T167" i="3" s="1"/>
  <c r="P167" i="3"/>
  <c r="O167" i="3"/>
  <c r="N167" i="3"/>
  <c r="M167" i="3"/>
  <c r="H167" i="3"/>
  <c r="S166" i="3"/>
  <c r="R166" i="3"/>
  <c r="Q166" i="3"/>
  <c r="P166" i="3"/>
  <c r="O166" i="3"/>
  <c r="N166" i="3"/>
  <c r="M166" i="3"/>
  <c r="H166" i="3"/>
  <c r="S165" i="3"/>
  <c r="R165" i="3"/>
  <c r="Q165" i="3"/>
  <c r="P165" i="3"/>
  <c r="O165" i="3"/>
  <c r="N165" i="3"/>
  <c r="M165" i="3"/>
  <c r="H165" i="3"/>
  <c r="S164" i="3"/>
  <c r="R164" i="3"/>
  <c r="Q164" i="3"/>
  <c r="P164" i="3"/>
  <c r="O164" i="3"/>
  <c r="N164" i="3"/>
  <c r="M164" i="3"/>
  <c r="T164" i="3" s="1"/>
  <c r="H164" i="3"/>
  <c r="S163" i="3"/>
  <c r="R163" i="3"/>
  <c r="Q163" i="3"/>
  <c r="P163" i="3"/>
  <c r="O163" i="3"/>
  <c r="N163" i="3"/>
  <c r="M163" i="3"/>
  <c r="H163" i="3"/>
  <c r="S162" i="3"/>
  <c r="R162" i="3"/>
  <c r="Q162" i="3"/>
  <c r="P162" i="3"/>
  <c r="O162" i="3"/>
  <c r="N162" i="3"/>
  <c r="M162" i="3"/>
  <c r="H162" i="3"/>
  <c r="S161" i="3"/>
  <c r="R161" i="3"/>
  <c r="Q161" i="3"/>
  <c r="O161" i="3"/>
  <c r="N161" i="3"/>
  <c r="M161" i="3"/>
  <c r="I161" i="3"/>
  <c r="H161" i="3"/>
  <c r="E161" i="3"/>
  <c r="S160" i="3"/>
  <c r="R160" i="3"/>
  <c r="Q160" i="3"/>
  <c r="P160" i="3"/>
  <c r="O160" i="3"/>
  <c r="N160" i="3"/>
  <c r="M160" i="3"/>
  <c r="I160" i="3"/>
  <c r="H160" i="3"/>
  <c r="E160" i="3"/>
  <c r="O157" i="3"/>
  <c r="F157" i="3"/>
  <c r="B157" i="3" a="1"/>
  <c r="Z157" i="3" s="1"/>
  <c r="A216" i="3"/>
  <c r="A193" i="3"/>
  <c r="A192" i="3"/>
  <c r="A171" i="3"/>
  <c r="A157" i="3"/>
  <c r="A156" i="3"/>
  <c r="A156" i="3" a="1"/>
  <c r="A215" i="3" s="1"/>
  <c r="J128" i="3"/>
  <c r="I128" i="3"/>
  <c r="H128" i="3"/>
  <c r="G128" i="3"/>
  <c r="F128" i="3"/>
  <c r="E128" i="3"/>
  <c r="D128" i="3"/>
  <c r="J126" i="3"/>
  <c r="I126" i="3"/>
  <c r="H126" i="3"/>
  <c r="G126" i="3"/>
  <c r="F126" i="3"/>
  <c r="E126" i="3"/>
  <c r="D126" i="3"/>
  <c r="E124" i="3"/>
  <c r="E123" i="3"/>
  <c r="C118" i="3"/>
  <c r="C117" i="3"/>
  <c r="C116" i="3"/>
  <c r="C115" i="3"/>
  <c r="C114" i="3"/>
  <c r="C113" i="3"/>
  <c r="J112" i="3"/>
  <c r="J124" i="3" s="1"/>
  <c r="I112" i="3"/>
  <c r="I124" i="3" s="1"/>
  <c r="H112" i="3"/>
  <c r="H124" i="3" s="1"/>
  <c r="G112" i="3"/>
  <c r="G124" i="3" s="1"/>
  <c r="F112" i="3"/>
  <c r="F124" i="3" s="1"/>
  <c r="E112" i="3"/>
  <c r="D112" i="3"/>
  <c r="D124" i="3" s="1"/>
  <c r="J111" i="3"/>
  <c r="J123" i="3" s="1"/>
  <c r="I111" i="3"/>
  <c r="I123" i="3" s="1"/>
  <c r="H111" i="3"/>
  <c r="H123" i="3" s="1"/>
  <c r="G111" i="3"/>
  <c r="G123" i="3" s="1"/>
  <c r="F111" i="3"/>
  <c r="F123" i="3" s="1"/>
  <c r="E111" i="3"/>
  <c r="D111" i="3"/>
  <c r="D123" i="3" s="1"/>
  <c r="B109" i="3"/>
  <c r="C106" i="3"/>
  <c r="C105" i="3"/>
  <c r="C104" i="3"/>
  <c r="C103" i="3"/>
  <c r="C102" i="3"/>
  <c r="C101" i="3"/>
  <c r="J100" i="3"/>
  <c r="I100" i="3"/>
  <c r="H100" i="3"/>
  <c r="G100" i="3"/>
  <c r="F100" i="3"/>
  <c r="E100" i="3"/>
  <c r="D100" i="3"/>
  <c r="J99" i="3"/>
  <c r="I99" i="3"/>
  <c r="H99" i="3"/>
  <c r="G99" i="3"/>
  <c r="F99" i="3"/>
  <c r="E99" i="3"/>
  <c r="D99" i="3"/>
  <c r="B97" i="3"/>
  <c r="C94" i="3"/>
  <c r="C93" i="3"/>
  <c r="C92" i="3"/>
  <c r="C91" i="3"/>
  <c r="C90" i="3"/>
  <c r="C89" i="3"/>
  <c r="J88" i="3"/>
  <c r="I88" i="3"/>
  <c r="H88" i="3"/>
  <c r="G88" i="3"/>
  <c r="F88" i="3"/>
  <c r="E88" i="3"/>
  <c r="D88" i="3"/>
  <c r="B85" i="3"/>
  <c r="F81" i="3"/>
  <c r="E81" i="3"/>
  <c r="C81" i="3"/>
  <c r="B81" i="3" a="1"/>
  <c r="H81" i="3" s="1"/>
  <c r="A80" i="3" a="1"/>
  <c r="A150" i="3" s="1"/>
  <c r="B51" i="3"/>
  <c r="B47" i="3"/>
  <c r="D44" i="3"/>
  <c r="C44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B43" i="3"/>
  <c r="B53" i="3" s="1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B42" i="3"/>
  <c r="B52" i="3" s="1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B41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B40" i="3"/>
  <c r="B50" i="3" s="1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B39" i="3"/>
  <c r="B49" i="3" s="1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B38" i="3"/>
  <c r="B48" i="3" s="1"/>
  <c r="AB37" i="3"/>
  <c r="AA37" i="3"/>
  <c r="Z37" i="3"/>
  <c r="Y37" i="3"/>
  <c r="X37" i="3"/>
  <c r="W37" i="3"/>
  <c r="V37" i="3"/>
  <c r="U37" i="3"/>
  <c r="T37" i="3"/>
  <c r="S37" i="3"/>
  <c r="R37" i="3"/>
  <c r="R44" i="3" s="1"/>
  <c r="Q37" i="3"/>
  <c r="P37" i="3"/>
  <c r="O37" i="3"/>
  <c r="N37" i="3"/>
  <c r="M37" i="3"/>
  <c r="L37" i="3"/>
  <c r="K37" i="3"/>
  <c r="J37" i="3"/>
  <c r="I37" i="3"/>
  <c r="H37" i="3"/>
  <c r="G37" i="3"/>
  <c r="F37" i="3"/>
  <c r="F44" i="3" s="1"/>
  <c r="E37" i="3"/>
  <c r="B37" i="3"/>
  <c r="D33" i="3"/>
  <c r="E33" i="3" s="1"/>
  <c r="D32" i="3"/>
  <c r="E32" i="3" s="1"/>
  <c r="D31" i="3"/>
  <c r="E31" i="3" s="1"/>
  <c r="D30" i="3"/>
  <c r="E30" i="3" s="1"/>
  <c r="D29" i="3"/>
  <c r="D28" i="3"/>
  <c r="D27" i="3"/>
  <c r="D34" i="3" s="1"/>
  <c r="B25" i="3" a="1"/>
  <c r="T25" i="3" s="1"/>
  <c r="A24" i="3" a="1"/>
  <c r="A75" i="3" s="1"/>
  <c r="Y16" i="3"/>
  <c r="Y18" i="3" s="1"/>
  <c r="X16" i="3"/>
  <c r="X18" i="3" s="1"/>
  <c r="T16" i="3"/>
  <c r="T18" i="3" s="1"/>
  <c r="M16" i="3"/>
  <c r="M18" i="3" s="1"/>
  <c r="G16" i="3"/>
  <c r="G18" i="3" s="1"/>
  <c r="AB14" i="3"/>
  <c r="AB16" i="3" s="1"/>
  <c r="AB18" i="3" s="1"/>
  <c r="AA14" i="3"/>
  <c r="AA16" i="3" s="1"/>
  <c r="AA18" i="3" s="1"/>
  <c r="Z14" i="3"/>
  <c r="Z16" i="3" s="1"/>
  <c r="Z18" i="3" s="1"/>
  <c r="Y14" i="3"/>
  <c r="X14" i="3"/>
  <c r="W14" i="3"/>
  <c r="W16" i="3" s="1"/>
  <c r="W18" i="3" s="1"/>
  <c r="V14" i="3"/>
  <c r="V16" i="3" s="1"/>
  <c r="V18" i="3" s="1"/>
  <c r="U14" i="3"/>
  <c r="U16" i="3" s="1"/>
  <c r="U18" i="3" s="1"/>
  <c r="T14" i="3"/>
  <c r="S14" i="3"/>
  <c r="S16" i="3" s="1"/>
  <c r="S18" i="3" s="1"/>
  <c r="R14" i="3"/>
  <c r="R16" i="3" s="1"/>
  <c r="R18" i="3" s="1"/>
  <c r="Q14" i="3"/>
  <c r="Q16" i="3" s="1"/>
  <c r="Q18" i="3" s="1"/>
  <c r="P14" i="3"/>
  <c r="P16" i="3" s="1"/>
  <c r="P18" i="3" s="1"/>
  <c r="O14" i="3"/>
  <c r="O16" i="3" s="1"/>
  <c r="O18" i="3" s="1"/>
  <c r="N14" i="3"/>
  <c r="N16" i="3" s="1"/>
  <c r="N18" i="3" s="1"/>
  <c r="M14" i="3"/>
  <c r="L14" i="3"/>
  <c r="L16" i="3" s="1"/>
  <c r="L18" i="3" s="1"/>
  <c r="K14" i="3"/>
  <c r="K16" i="3" s="1"/>
  <c r="K18" i="3" s="1"/>
  <c r="J14" i="3"/>
  <c r="J16" i="3" s="1"/>
  <c r="J18" i="3" s="1"/>
  <c r="I14" i="3"/>
  <c r="I16" i="3" s="1"/>
  <c r="I18" i="3" s="1"/>
  <c r="H14" i="3"/>
  <c r="H16" i="3" s="1"/>
  <c r="H18" i="3" s="1"/>
  <c r="G14" i="3"/>
  <c r="F14" i="3"/>
  <c r="F16" i="3" s="1"/>
  <c r="F18" i="3" s="1"/>
  <c r="E14" i="3"/>
  <c r="E16" i="3" s="1"/>
  <c r="E18" i="3" s="1"/>
  <c r="D14" i="3"/>
  <c r="D16" i="3" s="1"/>
  <c r="D18" i="3" s="1"/>
  <c r="C14" i="3"/>
  <c r="C16" i="3" s="1"/>
  <c r="C18" i="3" s="1"/>
  <c r="S9" i="3"/>
  <c r="H9" i="3"/>
  <c r="G9" i="3"/>
  <c r="B9" i="3" a="1"/>
  <c r="AD9" i="3" s="1"/>
  <c r="F31" i="6"/>
  <c r="F14" i="6"/>
  <c r="F13" i="6"/>
  <c r="F12" i="6"/>
  <c r="J119" i="3"/>
  <c r="H95" i="3"/>
  <c r="I119" i="3"/>
  <c r="G95" i="3"/>
  <c r="H119" i="3"/>
  <c r="G119" i="3"/>
  <c r="E95" i="3"/>
  <c r="F119" i="3"/>
  <c r="D95" i="3"/>
  <c r="E119" i="3"/>
  <c r="J107" i="3"/>
  <c r="H107" i="3"/>
  <c r="H125" i="3" s="1"/>
  <c r="I107" i="3"/>
  <c r="G107" i="3"/>
  <c r="D119" i="3"/>
  <c r="F107" i="3"/>
  <c r="J95" i="3"/>
  <c r="J125" i="3" s="1"/>
  <c r="G125" i="3"/>
  <c r="E107" i="3"/>
  <c r="I95" i="3"/>
  <c r="I125" i="3" s="1"/>
  <c r="E125" i="3"/>
  <c r="D107" i="3"/>
  <c r="F95" i="3"/>
  <c r="F125" i="3" s="1"/>
  <c r="D125" i="3"/>
  <c r="J129" i="3"/>
  <c r="F129" i="3"/>
  <c r="J533" i="3" l="1"/>
  <c r="T322" i="3"/>
  <c r="T323" i="3" s="1"/>
  <c r="S322" i="3"/>
  <c r="S323" i="3" s="1"/>
  <c r="M159" i="3" a="1"/>
  <c r="M159" i="3" s="1"/>
  <c r="L426" i="3"/>
  <c r="W426" i="3"/>
  <c r="A313" i="3"/>
  <c r="A457" i="3"/>
  <c r="A650" i="3"/>
  <c r="T9" i="3"/>
  <c r="AE9" i="3"/>
  <c r="A28" i="3"/>
  <c r="A110" i="3"/>
  <c r="J81" i="3"/>
  <c r="A166" i="3"/>
  <c r="A204" i="3"/>
  <c r="R157" i="3"/>
  <c r="T163" i="3"/>
  <c r="I181" i="3"/>
  <c r="U181" i="3"/>
  <c r="F181" i="3"/>
  <c r="R181" i="3"/>
  <c r="O170" i="3"/>
  <c r="P170" i="3"/>
  <c r="R170" i="3"/>
  <c r="S170" i="3"/>
  <c r="A249" i="3"/>
  <c r="V230" i="3"/>
  <c r="A325" i="3"/>
  <c r="A397" i="3"/>
  <c r="A469" i="3"/>
  <c r="A542" i="3"/>
  <c r="A677" i="3"/>
  <c r="E373" i="3"/>
  <c r="Y532" i="3"/>
  <c r="A447" i="3"/>
  <c r="A92" i="3"/>
  <c r="A385" i="3"/>
  <c r="A29" i="3"/>
  <c r="A113" i="3"/>
  <c r="K81" i="3"/>
  <c r="A168" i="3"/>
  <c r="A205" i="3"/>
  <c r="AA157" i="3"/>
  <c r="T165" i="3"/>
  <c r="J181" i="3"/>
  <c r="V181" i="3"/>
  <c r="G181" i="3"/>
  <c r="S181" i="3"/>
  <c r="D181" i="3"/>
  <c r="P181" i="3"/>
  <c r="AB181" i="3"/>
  <c r="M181" i="3"/>
  <c r="A258" i="3"/>
  <c r="A327" i="3"/>
  <c r="A399" i="3"/>
  <c r="A471" i="3"/>
  <c r="A544" i="3"/>
  <c r="F373" i="3"/>
  <c r="A626" i="3"/>
  <c r="A40" i="3"/>
  <c r="W44" i="3"/>
  <c r="I44" i="3"/>
  <c r="U44" i="3"/>
  <c r="A128" i="3"/>
  <c r="L81" i="3"/>
  <c r="A169" i="3"/>
  <c r="A207" i="3"/>
  <c r="AB157" i="3"/>
  <c r="A259" i="3"/>
  <c r="A337" i="3"/>
  <c r="A409" i="3"/>
  <c r="A481" i="3"/>
  <c r="A558" i="3"/>
  <c r="E278" i="3"/>
  <c r="H373" i="3"/>
  <c r="A339" i="3"/>
  <c r="A411" i="3"/>
  <c r="A483" i="3"/>
  <c r="A562" i="3"/>
  <c r="F278" i="3"/>
  <c r="Q373" i="3"/>
  <c r="B397" i="3"/>
  <c r="A375" i="3"/>
  <c r="A130" i="3"/>
  <c r="A52" i="3"/>
  <c r="A146" i="3"/>
  <c r="A178" i="3"/>
  <c r="A217" i="3"/>
  <c r="A270" i="3"/>
  <c r="A277" i="3"/>
  <c r="A349" i="3"/>
  <c r="A421" i="3"/>
  <c r="A493" i="3"/>
  <c r="A578" i="3"/>
  <c r="H278" i="3"/>
  <c r="R373" i="3"/>
  <c r="A519" i="3"/>
  <c r="A41" i="3"/>
  <c r="L44" i="3"/>
  <c r="A53" i="3"/>
  <c r="E34" i="3"/>
  <c r="N44" i="3"/>
  <c r="Z44" i="3"/>
  <c r="X44" i="3"/>
  <c r="K44" i="3"/>
  <c r="H44" i="3"/>
  <c r="A149" i="3"/>
  <c r="A180" i="3"/>
  <c r="A219" i="3"/>
  <c r="T161" i="3"/>
  <c r="A271" i="3"/>
  <c r="A279" i="3"/>
  <c r="A351" i="3"/>
  <c r="A423" i="3"/>
  <c r="A495" i="3"/>
  <c r="A580" i="3"/>
  <c r="I278" i="3"/>
  <c r="T373" i="3"/>
  <c r="A303" i="3"/>
  <c r="A64" i="3"/>
  <c r="AA44" i="3"/>
  <c r="A181" i="3"/>
  <c r="A273" i="3"/>
  <c r="A289" i="3"/>
  <c r="A361" i="3"/>
  <c r="A433" i="3"/>
  <c r="A505" i="3"/>
  <c r="A594" i="3"/>
  <c r="Q278" i="3"/>
  <c r="T640" i="3"/>
  <c r="T641" i="3" s="1"/>
  <c r="G322" i="3"/>
  <c r="G323" i="3" s="1"/>
  <c r="Y375" i="3"/>
  <c r="Y376" i="3" s="1"/>
  <c r="A529" i="3"/>
  <c r="O44" i="3"/>
  <c r="A65" i="3"/>
  <c r="P44" i="3"/>
  <c r="AB44" i="3"/>
  <c r="B81" i="3"/>
  <c r="C119" i="3"/>
  <c r="A183" i="3"/>
  <c r="C157" i="3"/>
  <c r="T160" i="3"/>
  <c r="A234" i="3"/>
  <c r="A291" i="3"/>
  <c r="A363" i="3"/>
  <c r="A435" i="3"/>
  <c r="A507" i="3"/>
  <c r="A602" i="3"/>
  <c r="R278" i="3"/>
  <c r="H322" i="3"/>
  <c r="H323" i="3" s="1"/>
  <c r="B343" i="3"/>
  <c r="K426" i="3"/>
  <c r="B454" i="3"/>
  <c r="B468" i="3" s="1"/>
  <c r="E44" i="3"/>
  <c r="Q44" i="3"/>
  <c r="A190" i="3"/>
  <c r="D157" i="3"/>
  <c r="A235" i="3"/>
  <c r="I230" i="3"/>
  <c r="A301" i="3"/>
  <c r="A373" i="3"/>
  <c r="A445" i="3"/>
  <c r="A517" i="3"/>
  <c r="A618" i="3"/>
  <c r="T278" i="3"/>
  <c r="J322" i="3"/>
  <c r="J323" i="3" s="1"/>
  <c r="B503" i="3"/>
  <c r="B609" i="3"/>
  <c r="B661" i="3"/>
  <c r="T44" i="3"/>
  <c r="A94" i="3"/>
  <c r="I81" i="3"/>
  <c r="A159" i="3"/>
  <c r="A195" i="3"/>
  <c r="P157" i="3"/>
  <c r="A247" i="3"/>
  <c r="U230" i="3"/>
  <c r="A315" i="3"/>
  <c r="A387" i="3"/>
  <c r="A459" i="3"/>
  <c r="A531" i="3"/>
  <c r="F131" i="3"/>
  <c r="J131" i="3"/>
  <c r="B267" i="3"/>
  <c r="B246" i="3"/>
  <c r="B258" i="3"/>
  <c r="C186" i="3" a="1"/>
  <c r="C47" i="3" a="1"/>
  <c r="B266" i="3"/>
  <c r="B257" i="3"/>
  <c r="B245" i="3"/>
  <c r="I9" i="3"/>
  <c r="U9" i="3"/>
  <c r="A30" i="3"/>
  <c r="A42" i="3"/>
  <c r="A54" i="3"/>
  <c r="A66" i="3"/>
  <c r="C25" i="3"/>
  <c r="P25" i="3"/>
  <c r="A95" i="3"/>
  <c r="A114" i="3"/>
  <c r="A131" i="3"/>
  <c r="B260" i="3"/>
  <c r="B269" i="3"/>
  <c r="AB25" i="3"/>
  <c r="A148" i="3"/>
  <c r="A136" i="3"/>
  <c r="A124" i="3"/>
  <c r="A112" i="3"/>
  <c r="A100" i="3"/>
  <c r="A88" i="3"/>
  <c r="A147" i="3"/>
  <c r="A135" i="3"/>
  <c r="A123" i="3"/>
  <c r="A111" i="3"/>
  <c r="A99" i="3"/>
  <c r="A87" i="3"/>
  <c r="A144" i="3"/>
  <c r="A132" i="3"/>
  <c r="A120" i="3"/>
  <c r="A108" i="3"/>
  <c r="A96" i="3"/>
  <c r="A84" i="3"/>
  <c r="A141" i="3"/>
  <c r="A129" i="3"/>
  <c r="A117" i="3"/>
  <c r="A105" i="3"/>
  <c r="A93" i="3"/>
  <c r="A81" i="3"/>
  <c r="A97" i="3"/>
  <c r="A115" i="3"/>
  <c r="A133" i="3"/>
  <c r="A151" i="3"/>
  <c r="W9" i="3"/>
  <c r="A32" i="3"/>
  <c r="R25" i="3"/>
  <c r="A80" i="3"/>
  <c r="A98" i="3"/>
  <c r="A116" i="3"/>
  <c r="A134" i="3"/>
  <c r="A152" i="3"/>
  <c r="L181" i="3"/>
  <c r="X181" i="3"/>
  <c r="B265" i="3"/>
  <c r="B244" i="3"/>
  <c r="B361" i="3"/>
  <c r="B356" i="3"/>
  <c r="N25" i="3"/>
  <c r="O25" i="3"/>
  <c r="A55" i="3"/>
  <c r="K9" i="3"/>
  <c r="A44" i="3"/>
  <c r="A56" i="3"/>
  <c r="A68" i="3"/>
  <c r="E25" i="3"/>
  <c r="L9" i="3"/>
  <c r="X9" i="3"/>
  <c r="A33" i="3"/>
  <c r="A45" i="3"/>
  <c r="A57" i="3"/>
  <c r="A69" i="3"/>
  <c r="F25" i="3"/>
  <c r="S25" i="3"/>
  <c r="G44" i="3"/>
  <c r="S44" i="3"/>
  <c r="A82" i="3"/>
  <c r="A101" i="3"/>
  <c r="A118" i="3"/>
  <c r="A137" i="3"/>
  <c r="B25" i="3"/>
  <c r="M9" i="3"/>
  <c r="Y9" i="3"/>
  <c r="A34" i="3"/>
  <c r="A46" i="3"/>
  <c r="A58" i="3"/>
  <c r="A70" i="3"/>
  <c r="G25" i="3"/>
  <c r="A83" i="3"/>
  <c r="A102" i="3"/>
  <c r="A119" i="3"/>
  <c r="A138" i="3"/>
  <c r="B255" i="3"/>
  <c r="B264" i="3"/>
  <c r="B243" i="3"/>
  <c r="B268" i="3"/>
  <c r="B247" i="3"/>
  <c r="W25" i="3"/>
  <c r="K25" i="3"/>
  <c r="A31" i="3"/>
  <c r="D25" i="3"/>
  <c r="Z9" i="3"/>
  <c r="A47" i="3"/>
  <c r="A59" i="3"/>
  <c r="A71" i="3"/>
  <c r="H25" i="3"/>
  <c r="U25" i="3"/>
  <c r="A85" i="3"/>
  <c r="A103" i="3"/>
  <c r="A121" i="3"/>
  <c r="A139" i="3"/>
  <c r="T166" i="3"/>
  <c r="M170" i="3"/>
  <c r="O181" i="3"/>
  <c r="AA181" i="3"/>
  <c r="Q170" i="3"/>
  <c r="B270" i="3"/>
  <c r="B261" i="3"/>
  <c r="B249" i="3"/>
  <c r="B256" i="3"/>
  <c r="O9" i="3"/>
  <c r="A72" i="3"/>
  <c r="V25" i="3"/>
  <c r="V44" i="3"/>
  <c r="A86" i="3"/>
  <c r="A104" i="3"/>
  <c r="A122" i="3"/>
  <c r="A140" i="3"/>
  <c r="U639" i="3"/>
  <c r="I639" i="3"/>
  <c r="AA586" i="3"/>
  <c r="O586" i="3"/>
  <c r="C586" i="3"/>
  <c r="U533" i="3"/>
  <c r="I533" i="3"/>
  <c r="T639" i="3"/>
  <c r="H639" i="3"/>
  <c r="Z586" i="3"/>
  <c r="N586" i="3"/>
  <c r="T533" i="3"/>
  <c r="H533" i="3"/>
  <c r="Z480" i="3"/>
  <c r="N480" i="3"/>
  <c r="S639" i="3"/>
  <c r="G639" i="3"/>
  <c r="Y586" i="3"/>
  <c r="M586" i="3"/>
  <c r="S533" i="3"/>
  <c r="G533" i="3"/>
  <c r="Y480" i="3"/>
  <c r="M480" i="3"/>
  <c r="R639" i="3"/>
  <c r="F639" i="3"/>
  <c r="X586" i="3"/>
  <c r="L586" i="3"/>
  <c r="R533" i="3"/>
  <c r="F533" i="3"/>
  <c r="X480" i="3"/>
  <c r="L480" i="3"/>
  <c r="Q639" i="3"/>
  <c r="E639" i="3"/>
  <c r="W586" i="3"/>
  <c r="K586" i="3"/>
  <c r="Q533" i="3"/>
  <c r="E533" i="3"/>
  <c r="W480" i="3"/>
  <c r="K480" i="3"/>
  <c r="AB639" i="3"/>
  <c r="P639" i="3"/>
  <c r="D639" i="3"/>
  <c r="V586" i="3"/>
  <c r="J586" i="3"/>
  <c r="AB533" i="3"/>
  <c r="P533" i="3"/>
  <c r="D533" i="3"/>
  <c r="V480" i="3"/>
  <c r="J480" i="3"/>
  <c r="AA639" i="3"/>
  <c r="O639" i="3"/>
  <c r="C639" i="3"/>
  <c r="U586" i="3"/>
  <c r="I586" i="3"/>
  <c r="AA533" i="3"/>
  <c r="O533" i="3"/>
  <c r="C533" i="3"/>
  <c r="U480" i="3"/>
  <c r="I480" i="3"/>
  <c r="Z639" i="3"/>
  <c r="N639" i="3"/>
  <c r="T586" i="3"/>
  <c r="H586" i="3"/>
  <c r="Z533" i="3"/>
  <c r="N533" i="3"/>
  <c r="T480" i="3"/>
  <c r="H480" i="3"/>
  <c r="Y639" i="3"/>
  <c r="M639" i="3"/>
  <c r="S586" i="3"/>
  <c r="G586" i="3"/>
  <c r="Y533" i="3"/>
  <c r="M533" i="3"/>
  <c r="S480" i="3"/>
  <c r="G480" i="3"/>
  <c r="X639" i="3"/>
  <c r="L639" i="3"/>
  <c r="R586" i="3"/>
  <c r="F586" i="3"/>
  <c r="X533" i="3"/>
  <c r="L533" i="3"/>
  <c r="R480" i="3"/>
  <c r="F480" i="3"/>
  <c r="V639" i="3"/>
  <c r="E586" i="3"/>
  <c r="C480" i="3"/>
  <c r="T427" i="3"/>
  <c r="H427" i="3"/>
  <c r="Z374" i="3"/>
  <c r="N374" i="3"/>
  <c r="K639" i="3"/>
  <c r="D586" i="3"/>
  <c r="S427" i="3"/>
  <c r="G427" i="3"/>
  <c r="Y374" i="3"/>
  <c r="M374" i="3"/>
  <c r="J639" i="3"/>
  <c r="R427" i="3"/>
  <c r="F427" i="3"/>
  <c r="X374" i="3"/>
  <c r="L374" i="3"/>
  <c r="Q427" i="3"/>
  <c r="E427" i="3"/>
  <c r="W374" i="3"/>
  <c r="K374" i="3"/>
  <c r="AB427" i="3"/>
  <c r="P427" i="3"/>
  <c r="D427" i="3"/>
  <c r="V374" i="3"/>
  <c r="J374" i="3"/>
  <c r="AB480" i="3"/>
  <c r="AA427" i="3"/>
  <c r="O427" i="3"/>
  <c r="C427" i="3"/>
  <c r="U374" i="3"/>
  <c r="I374" i="3"/>
  <c r="AA480" i="3"/>
  <c r="Z427" i="3"/>
  <c r="N427" i="3"/>
  <c r="T374" i="3"/>
  <c r="H374" i="3"/>
  <c r="W533" i="3"/>
  <c r="Q480" i="3"/>
  <c r="Y427" i="3"/>
  <c r="M427" i="3"/>
  <c r="S374" i="3"/>
  <c r="G374" i="3"/>
  <c r="V533" i="3"/>
  <c r="P480" i="3"/>
  <c r="X427" i="3"/>
  <c r="L427" i="3"/>
  <c r="R374" i="3"/>
  <c r="F374" i="3"/>
  <c r="AB586" i="3"/>
  <c r="K533" i="3"/>
  <c r="O480" i="3"/>
  <c r="W427" i="3"/>
  <c r="K427" i="3"/>
  <c r="Q374" i="3"/>
  <c r="E374" i="3"/>
  <c r="AB374" i="3"/>
  <c r="AA374" i="3"/>
  <c r="P374" i="3"/>
  <c r="E480" i="3"/>
  <c r="V427" i="3"/>
  <c r="O374" i="3"/>
  <c r="D480" i="3"/>
  <c r="U427" i="3"/>
  <c r="D374" i="3"/>
  <c r="J427" i="3"/>
  <c r="C374" i="3"/>
  <c r="I427" i="3"/>
  <c r="P586" i="3"/>
  <c r="Q586" i="3"/>
  <c r="AA25" i="3"/>
  <c r="J9" i="3"/>
  <c r="A43" i="3"/>
  <c r="Q25" i="3"/>
  <c r="B9" i="3"/>
  <c r="AA9" i="3"/>
  <c r="A36" i="3"/>
  <c r="J44" i="3"/>
  <c r="D9" i="3"/>
  <c r="P9" i="3"/>
  <c r="AB9" i="3"/>
  <c r="A25" i="3"/>
  <c r="A37" i="3"/>
  <c r="A49" i="3"/>
  <c r="A61" i="3"/>
  <c r="A73" i="3"/>
  <c r="J25" i="3"/>
  <c r="X25" i="3"/>
  <c r="A89" i="3"/>
  <c r="A106" i="3"/>
  <c r="A125" i="3"/>
  <c r="A142" i="3"/>
  <c r="R159" i="3"/>
  <c r="Q159" i="3"/>
  <c r="P159" i="3"/>
  <c r="T162" i="3"/>
  <c r="B259" i="3"/>
  <c r="N9" i="3"/>
  <c r="C9" i="3"/>
  <c r="A48" i="3"/>
  <c r="A90" i="3"/>
  <c r="A107" i="3"/>
  <c r="A126" i="3"/>
  <c r="W639" i="3"/>
  <c r="B405" i="3"/>
  <c r="B415" i="3"/>
  <c r="B410" i="3"/>
  <c r="V9" i="3"/>
  <c r="A67" i="3"/>
  <c r="A35" i="3"/>
  <c r="A24" i="3"/>
  <c r="A60" i="3"/>
  <c r="I25" i="3"/>
  <c r="E9" i="3"/>
  <c r="Q9" i="3"/>
  <c r="AC9" i="3"/>
  <c r="A26" i="3"/>
  <c r="A38" i="3"/>
  <c r="A50" i="3"/>
  <c r="A62" i="3"/>
  <c r="A74" i="3"/>
  <c r="L25" i="3"/>
  <c r="Y25" i="3"/>
  <c r="A143" i="3"/>
  <c r="F9" i="3"/>
  <c r="R9" i="3"/>
  <c r="A27" i="3"/>
  <c r="A39" i="3"/>
  <c r="A51" i="3"/>
  <c r="A63" i="3"/>
  <c r="A76" i="3"/>
  <c r="M25" i="3"/>
  <c r="Z25" i="3"/>
  <c r="M44" i="3"/>
  <c r="Y44" i="3"/>
  <c r="A91" i="3"/>
  <c r="A109" i="3"/>
  <c r="A127" i="3"/>
  <c r="A145" i="3"/>
  <c r="C95" i="3"/>
  <c r="C107" i="3"/>
  <c r="N170" i="3"/>
  <c r="B248" i="3"/>
  <c r="A673" i="3"/>
  <c r="A661" i="3"/>
  <c r="A649" i="3"/>
  <c r="A637" i="3"/>
  <c r="A625" i="3"/>
  <c r="A613" i="3"/>
  <c r="A601" i="3"/>
  <c r="A589" i="3"/>
  <c r="A577" i="3"/>
  <c r="A565" i="3"/>
  <c r="A553" i="3"/>
  <c r="A672" i="3"/>
  <c r="A660" i="3"/>
  <c r="A648" i="3"/>
  <c r="A636" i="3"/>
  <c r="A624" i="3"/>
  <c r="A612" i="3"/>
  <c r="A600" i="3"/>
  <c r="A671" i="3"/>
  <c r="A659" i="3"/>
  <c r="A647" i="3"/>
  <c r="A635" i="3"/>
  <c r="A623" i="3"/>
  <c r="A611" i="3"/>
  <c r="A599" i="3"/>
  <c r="A587" i="3"/>
  <c r="A575" i="3"/>
  <c r="A563" i="3"/>
  <c r="A551" i="3"/>
  <c r="A681" i="3"/>
  <c r="A669" i="3"/>
  <c r="A657" i="3"/>
  <c r="A645" i="3"/>
  <c r="A633" i="3"/>
  <c r="A621" i="3"/>
  <c r="A609" i="3"/>
  <c r="A597" i="3"/>
  <c r="A585" i="3"/>
  <c r="A573" i="3"/>
  <c r="A561" i="3"/>
  <c r="A549" i="3"/>
  <c r="A537" i="3"/>
  <c r="A680" i="3"/>
  <c r="A668" i="3"/>
  <c r="A656" i="3"/>
  <c r="A644" i="3"/>
  <c r="A632" i="3"/>
  <c r="A620" i="3"/>
  <c r="A608" i="3"/>
  <c r="A596" i="3"/>
  <c r="A679" i="3"/>
  <c r="A667" i="3"/>
  <c r="A655" i="3"/>
  <c r="A643" i="3"/>
  <c r="A631" i="3"/>
  <c r="A619" i="3"/>
  <c r="A607" i="3"/>
  <c r="A595" i="3"/>
  <c r="A583" i="3"/>
  <c r="A571" i="3"/>
  <c r="A559" i="3"/>
  <c r="A547" i="3"/>
  <c r="A676" i="3"/>
  <c r="A664" i="3"/>
  <c r="A652" i="3"/>
  <c r="A640" i="3"/>
  <c r="A628" i="3"/>
  <c r="A288" i="3"/>
  <c r="A300" i="3"/>
  <c r="A312" i="3"/>
  <c r="A324" i="3"/>
  <c r="A336" i="3"/>
  <c r="A348" i="3"/>
  <c r="A360" i="3"/>
  <c r="A372" i="3"/>
  <c r="A384" i="3"/>
  <c r="A396" i="3"/>
  <c r="A408" i="3"/>
  <c r="A420" i="3"/>
  <c r="A432" i="3"/>
  <c r="A444" i="3"/>
  <c r="A456" i="3"/>
  <c r="A468" i="3"/>
  <c r="A480" i="3"/>
  <c r="A492" i="3"/>
  <c r="A504" i="3"/>
  <c r="A516" i="3"/>
  <c r="A528" i="3"/>
  <c r="A541" i="3"/>
  <c r="A557" i="3"/>
  <c r="A576" i="3"/>
  <c r="A593" i="3"/>
  <c r="A617" i="3"/>
  <c r="A646" i="3"/>
  <c r="A675" i="3"/>
  <c r="AB375" i="3"/>
  <c r="AB376" i="3" s="1"/>
  <c r="P375" i="3"/>
  <c r="P376" i="3" s="1"/>
  <c r="D375" i="3"/>
  <c r="D376" i="3" s="1"/>
  <c r="N375" i="3"/>
  <c r="N376" i="3" s="1"/>
  <c r="A158" i="3"/>
  <c r="A170" i="3"/>
  <c r="A182" i="3"/>
  <c r="A194" i="3"/>
  <c r="A206" i="3"/>
  <c r="A218" i="3"/>
  <c r="E157" i="3"/>
  <c r="Q157" i="3"/>
  <c r="AC157" i="3"/>
  <c r="C181" i="3"/>
  <c r="A236" i="3"/>
  <c r="A248" i="3"/>
  <c r="A260" i="3"/>
  <c r="A272" i="3"/>
  <c r="K230" i="3"/>
  <c r="W230" i="3"/>
  <c r="A278" i="3"/>
  <c r="A290" i="3"/>
  <c r="A302" i="3"/>
  <c r="A314" i="3"/>
  <c r="A326" i="3"/>
  <c r="A338" i="3"/>
  <c r="A350" i="3"/>
  <c r="A362" i="3"/>
  <c r="A374" i="3"/>
  <c r="A386" i="3"/>
  <c r="A398" i="3"/>
  <c r="A410" i="3"/>
  <c r="A422" i="3"/>
  <c r="A434" i="3"/>
  <c r="A446" i="3"/>
  <c r="A458" i="3"/>
  <c r="A470" i="3"/>
  <c r="A482" i="3"/>
  <c r="A494" i="3"/>
  <c r="A506" i="3"/>
  <c r="A518" i="3"/>
  <c r="A530" i="3"/>
  <c r="A543" i="3"/>
  <c r="A560" i="3"/>
  <c r="A579" i="3"/>
  <c r="A598" i="3"/>
  <c r="A622" i="3"/>
  <c r="A651" i="3"/>
  <c r="A678" i="3"/>
  <c r="B348" i="3"/>
  <c r="Z375" i="3"/>
  <c r="Z376" i="3" s="1"/>
  <c r="H640" i="3"/>
  <c r="H641" i="3" s="1"/>
  <c r="A160" i="3"/>
  <c r="A172" i="3"/>
  <c r="A184" i="3"/>
  <c r="A196" i="3"/>
  <c r="A208" i="3"/>
  <c r="A220" i="3"/>
  <c r="G157" i="3"/>
  <c r="S157" i="3"/>
  <c r="A238" i="3"/>
  <c r="A250" i="3"/>
  <c r="A262" i="3"/>
  <c r="M230" i="3"/>
  <c r="Y230" i="3"/>
  <c r="A280" i="3"/>
  <c r="A292" i="3"/>
  <c r="A304" i="3"/>
  <c r="A316" i="3"/>
  <c r="A328" i="3"/>
  <c r="A340" i="3"/>
  <c r="A352" i="3"/>
  <c r="A364" i="3"/>
  <c r="A376" i="3"/>
  <c r="A388" i="3"/>
  <c r="A400" i="3"/>
  <c r="A412" i="3"/>
  <c r="A424" i="3"/>
  <c r="A436" i="3"/>
  <c r="A448" i="3"/>
  <c r="A460" i="3"/>
  <c r="A472" i="3"/>
  <c r="A484" i="3"/>
  <c r="A496" i="3"/>
  <c r="A508" i="3"/>
  <c r="A520" i="3"/>
  <c r="A532" i="3"/>
  <c r="A545" i="3"/>
  <c r="A564" i="3"/>
  <c r="A581" i="3"/>
  <c r="A603" i="3"/>
  <c r="A627" i="3"/>
  <c r="A654" i="3"/>
  <c r="D81" i="3"/>
  <c r="A161" i="3"/>
  <c r="A173" i="3"/>
  <c r="A185" i="3"/>
  <c r="A197" i="3"/>
  <c r="A209" i="3"/>
  <c r="A221" i="3"/>
  <c r="H157" i="3"/>
  <c r="T157" i="3"/>
  <c r="A239" i="3"/>
  <c r="A251" i="3"/>
  <c r="A263" i="3"/>
  <c r="B230" i="3"/>
  <c r="N230" i="3"/>
  <c r="Z230" i="3"/>
  <c r="A281" i="3"/>
  <c r="A293" i="3"/>
  <c r="A305" i="3"/>
  <c r="A317" i="3"/>
  <c r="A329" i="3"/>
  <c r="A341" i="3"/>
  <c r="A353" i="3"/>
  <c r="A365" i="3"/>
  <c r="A377" i="3"/>
  <c r="A389" i="3"/>
  <c r="A401" i="3"/>
  <c r="A413" i="3"/>
  <c r="A425" i="3"/>
  <c r="A437" i="3"/>
  <c r="A449" i="3"/>
  <c r="A461" i="3"/>
  <c r="A473" i="3"/>
  <c r="A485" i="3"/>
  <c r="A497" i="3"/>
  <c r="A509" i="3"/>
  <c r="A521" i="3"/>
  <c r="A533" i="3"/>
  <c r="A546" i="3"/>
  <c r="A566" i="3"/>
  <c r="A582" i="3"/>
  <c r="A604" i="3"/>
  <c r="A629" i="3"/>
  <c r="A658" i="3"/>
  <c r="A162" i="3"/>
  <c r="A174" i="3"/>
  <c r="A186" i="3"/>
  <c r="A198" i="3"/>
  <c r="A210" i="3"/>
  <c r="A222" i="3"/>
  <c r="I157" i="3"/>
  <c r="U157" i="3"/>
  <c r="A240" i="3"/>
  <c r="A252" i="3"/>
  <c r="A264" i="3"/>
  <c r="C230" i="3"/>
  <c r="O230" i="3"/>
  <c r="AA230" i="3"/>
  <c r="A282" i="3"/>
  <c r="A294" i="3"/>
  <c r="A306" i="3"/>
  <c r="A318" i="3"/>
  <c r="A330" i="3"/>
  <c r="A342" i="3"/>
  <c r="A354" i="3"/>
  <c r="A366" i="3"/>
  <c r="A378" i="3"/>
  <c r="A390" i="3"/>
  <c r="A402" i="3"/>
  <c r="A414" i="3"/>
  <c r="A426" i="3"/>
  <c r="A438" i="3"/>
  <c r="A450" i="3"/>
  <c r="A462" i="3"/>
  <c r="A474" i="3"/>
  <c r="A486" i="3"/>
  <c r="A498" i="3"/>
  <c r="A510" i="3"/>
  <c r="A522" i="3"/>
  <c r="A534" i="3"/>
  <c r="A548" i="3"/>
  <c r="A567" i="3"/>
  <c r="A584" i="3"/>
  <c r="A605" i="3"/>
  <c r="A630" i="3"/>
  <c r="A662" i="3"/>
  <c r="A163" i="3"/>
  <c r="A175" i="3"/>
  <c r="A187" i="3"/>
  <c r="A199" i="3"/>
  <c r="A211" i="3"/>
  <c r="A223" i="3"/>
  <c r="J157" i="3"/>
  <c r="V157" i="3"/>
  <c r="A229" i="3"/>
  <c r="A241" i="3"/>
  <c r="A253" i="3"/>
  <c r="A265" i="3"/>
  <c r="D230" i="3"/>
  <c r="P230" i="3"/>
  <c r="AB230" i="3"/>
  <c r="A283" i="3"/>
  <c r="A295" i="3"/>
  <c r="A307" i="3"/>
  <c r="A319" i="3"/>
  <c r="A331" i="3"/>
  <c r="A343" i="3"/>
  <c r="A355" i="3"/>
  <c r="A367" i="3"/>
  <c r="A379" i="3"/>
  <c r="A391" i="3"/>
  <c r="A403" i="3"/>
  <c r="A415" i="3"/>
  <c r="A427" i="3"/>
  <c r="A439" i="3"/>
  <c r="A451" i="3"/>
  <c r="A463" i="3"/>
  <c r="A475" i="3"/>
  <c r="A487" i="3"/>
  <c r="A499" i="3"/>
  <c r="A511" i="3"/>
  <c r="A523" i="3"/>
  <c r="A535" i="3"/>
  <c r="A550" i="3"/>
  <c r="A568" i="3"/>
  <c r="A586" i="3"/>
  <c r="A606" i="3"/>
  <c r="A634" i="3"/>
  <c r="A663" i="3"/>
  <c r="G81" i="3"/>
  <c r="A164" i="3"/>
  <c r="A176" i="3"/>
  <c r="A188" i="3"/>
  <c r="A200" i="3"/>
  <c r="A212" i="3"/>
  <c r="A224" i="3"/>
  <c r="K157" i="3"/>
  <c r="W157" i="3"/>
  <c r="A230" i="3"/>
  <c r="A242" i="3"/>
  <c r="A254" i="3"/>
  <c r="A266" i="3"/>
  <c r="E230" i="3"/>
  <c r="Q230" i="3"/>
  <c r="AC230" i="3"/>
  <c r="A284" i="3"/>
  <c r="A296" i="3"/>
  <c r="A308" i="3"/>
  <c r="A320" i="3"/>
  <c r="A332" i="3"/>
  <c r="A344" i="3"/>
  <c r="A356" i="3"/>
  <c r="A368" i="3"/>
  <c r="A380" i="3"/>
  <c r="A392" i="3"/>
  <c r="A404" i="3"/>
  <c r="A416" i="3"/>
  <c r="A428" i="3"/>
  <c r="A440" i="3"/>
  <c r="A452" i="3"/>
  <c r="A464" i="3"/>
  <c r="A476" i="3"/>
  <c r="A488" i="3"/>
  <c r="A500" i="3"/>
  <c r="A512" i="3"/>
  <c r="A524" i="3"/>
  <c r="A536" i="3"/>
  <c r="A552" i="3"/>
  <c r="A569" i="3"/>
  <c r="A588" i="3"/>
  <c r="A610" i="3"/>
  <c r="A638" i="3"/>
  <c r="A665" i="3"/>
  <c r="V322" i="3"/>
  <c r="V323" i="3" s="1"/>
  <c r="G428" i="3"/>
  <c r="G429" i="3" s="1"/>
  <c r="Z481" i="3"/>
  <c r="Z482" i="3" s="1"/>
  <c r="A165" i="3"/>
  <c r="A177" i="3"/>
  <c r="A189" i="3"/>
  <c r="A201" i="3"/>
  <c r="A213" i="3"/>
  <c r="A225" i="3"/>
  <c r="L157" i="3"/>
  <c r="X157" i="3"/>
  <c r="A231" i="3"/>
  <c r="A243" i="3"/>
  <c r="A255" i="3"/>
  <c r="A267" i="3"/>
  <c r="F230" i="3"/>
  <c r="R230" i="3"/>
  <c r="AD230" i="3"/>
  <c r="A285" i="3"/>
  <c r="A297" i="3"/>
  <c r="A309" i="3"/>
  <c r="A321" i="3"/>
  <c r="A333" i="3"/>
  <c r="A345" i="3"/>
  <c r="A357" i="3"/>
  <c r="A369" i="3"/>
  <c r="A381" i="3"/>
  <c r="A393" i="3"/>
  <c r="A405" i="3"/>
  <c r="A417" i="3"/>
  <c r="A429" i="3"/>
  <c r="A441" i="3"/>
  <c r="A453" i="3"/>
  <c r="A465" i="3"/>
  <c r="A477" i="3"/>
  <c r="A489" i="3"/>
  <c r="A501" i="3"/>
  <c r="A513" i="3"/>
  <c r="A525" i="3"/>
  <c r="A538" i="3"/>
  <c r="A554" i="3"/>
  <c r="A570" i="3"/>
  <c r="A590" i="3"/>
  <c r="A614" i="3"/>
  <c r="A639" i="3"/>
  <c r="A666" i="3"/>
  <c r="H428" i="3"/>
  <c r="H429" i="3" s="1"/>
  <c r="AA481" i="3"/>
  <c r="AA482" i="3" s="1"/>
  <c r="A202" i="3"/>
  <c r="A214" i="3"/>
  <c r="M157" i="3"/>
  <c r="Y157" i="3"/>
  <c r="A232" i="3"/>
  <c r="A244" i="3"/>
  <c r="A256" i="3"/>
  <c r="A268" i="3"/>
  <c r="G230" i="3"/>
  <c r="S230" i="3"/>
  <c r="A286" i="3"/>
  <c r="A298" i="3"/>
  <c r="A310" i="3"/>
  <c r="A322" i="3"/>
  <c r="A334" i="3"/>
  <c r="A346" i="3"/>
  <c r="A358" i="3"/>
  <c r="A370" i="3"/>
  <c r="A382" i="3"/>
  <c r="A394" i="3"/>
  <c r="A406" i="3"/>
  <c r="A418" i="3"/>
  <c r="A430" i="3"/>
  <c r="A442" i="3"/>
  <c r="A454" i="3"/>
  <c r="A466" i="3"/>
  <c r="A478" i="3"/>
  <c r="A490" i="3"/>
  <c r="A502" i="3"/>
  <c r="A514" i="3"/>
  <c r="A526" i="3"/>
  <c r="A539" i="3"/>
  <c r="A555" i="3"/>
  <c r="A572" i="3"/>
  <c r="A591" i="3"/>
  <c r="A615" i="3"/>
  <c r="A641" i="3"/>
  <c r="A670" i="3"/>
  <c r="S428" i="3"/>
  <c r="S429" i="3" s="1"/>
  <c r="A167" i="3"/>
  <c r="A179" i="3"/>
  <c r="A191" i="3"/>
  <c r="A203" i="3"/>
  <c r="B157" i="3"/>
  <c r="N157" i="3"/>
  <c r="A233" i="3"/>
  <c r="A245" i="3"/>
  <c r="A257" i="3"/>
  <c r="H230" i="3"/>
  <c r="A287" i="3"/>
  <c r="A299" i="3"/>
  <c r="A311" i="3"/>
  <c r="A323" i="3"/>
  <c r="A335" i="3"/>
  <c r="A347" i="3"/>
  <c r="A359" i="3"/>
  <c r="A371" i="3"/>
  <c r="A383" i="3"/>
  <c r="A395" i="3"/>
  <c r="A407" i="3"/>
  <c r="A419" i="3"/>
  <c r="A431" i="3"/>
  <c r="A443" i="3"/>
  <c r="A455" i="3"/>
  <c r="A467" i="3"/>
  <c r="A479" i="3"/>
  <c r="A491" i="3"/>
  <c r="A503" i="3"/>
  <c r="A515" i="3"/>
  <c r="A527" i="3"/>
  <c r="A540" i="3"/>
  <c r="A556" i="3"/>
  <c r="A574" i="3"/>
  <c r="A592" i="3"/>
  <c r="A616" i="3"/>
  <c r="A642" i="3"/>
  <c r="A674" i="3"/>
  <c r="M375" i="3"/>
  <c r="M376" i="3" s="1"/>
  <c r="T428" i="3"/>
  <c r="T429" i="3" s="1"/>
  <c r="G278" i="3"/>
  <c r="S278" i="3"/>
  <c r="W638" i="3"/>
  <c r="K638" i="3"/>
  <c r="Q585" i="3"/>
  <c r="E585" i="3"/>
  <c r="W532" i="3"/>
  <c r="K532" i="3"/>
  <c r="V638" i="3"/>
  <c r="J638" i="3"/>
  <c r="AB585" i="3"/>
  <c r="P585" i="3"/>
  <c r="D585" i="3"/>
  <c r="V532" i="3"/>
  <c r="J532" i="3"/>
  <c r="AB479" i="3"/>
  <c r="P479" i="3"/>
  <c r="D479" i="3"/>
  <c r="U638" i="3"/>
  <c r="I638" i="3"/>
  <c r="AA585" i="3"/>
  <c r="O585" i="3"/>
  <c r="C585" i="3"/>
  <c r="U532" i="3"/>
  <c r="I532" i="3"/>
  <c r="AA479" i="3"/>
  <c r="O479" i="3"/>
  <c r="C479" i="3"/>
  <c r="T638" i="3"/>
  <c r="H638" i="3"/>
  <c r="Z585" i="3"/>
  <c r="N585" i="3"/>
  <c r="T532" i="3"/>
  <c r="H532" i="3"/>
  <c r="Z479" i="3"/>
  <c r="N479" i="3"/>
  <c r="S638" i="3"/>
  <c r="G638" i="3"/>
  <c r="Y585" i="3"/>
  <c r="M585" i="3"/>
  <c r="S532" i="3"/>
  <c r="G532" i="3"/>
  <c r="Y479" i="3"/>
  <c r="M479" i="3"/>
  <c r="R638" i="3"/>
  <c r="F638" i="3"/>
  <c r="X585" i="3"/>
  <c r="L585" i="3"/>
  <c r="R532" i="3"/>
  <c r="F532" i="3"/>
  <c r="X479" i="3"/>
  <c r="L479" i="3"/>
  <c r="Q638" i="3"/>
  <c r="E638" i="3"/>
  <c r="W585" i="3"/>
  <c r="K585" i="3"/>
  <c r="Q532" i="3"/>
  <c r="E532" i="3"/>
  <c r="W479" i="3"/>
  <c r="K479" i="3"/>
  <c r="AB638" i="3"/>
  <c r="P638" i="3"/>
  <c r="D638" i="3"/>
  <c r="V585" i="3"/>
  <c r="J585" i="3"/>
  <c r="AB532" i="3"/>
  <c r="P532" i="3"/>
  <c r="D532" i="3"/>
  <c r="V479" i="3"/>
  <c r="J479" i="3"/>
  <c r="AA638" i="3"/>
  <c r="O638" i="3"/>
  <c r="C638" i="3"/>
  <c r="U585" i="3"/>
  <c r="I585" i="3"/>
  <c r="AA532" i="3"/>
  <c r="O532" i="3"/>
  <c r="C532" i="3"/>
  <c r="U479" i="3"/>
  <c r="I479" i="3"/>
  <c r="Z638" i="3"/>
  <c r="N638" i="3"/>
  <c r="T585" i="3"/>
  <c r="H585" i="3"/>
  <c r="Z532" i="3"/>
  <c r="N532" i="3"/>
  <c r="T479" i="3"/>
  <c r="H479" i="3"/>
  <c r="I322" i="3"/>
  <c r="I323" i="3" s="1"/>
  <c r="U322" i="3"/>
  <c r="U323" i="3" s="1"/>
  <c r="G373" i="3"/>
  <c r="S373" i="3"/>
  <c r="C375" i="3"/>
  <c r="C376" i="3" s="1"/>
  <c r="O375" i="3"/>
  <c r="O376" i="3" s="1"/>
  <c r="AA375" i="3"/>
  <c r="AA376" i="3" s="1"/>
  <c r="M426" i="3"/>
  <c r="Y426" i="3"/>
  <c r="I428" i="3"/>
  <c r="I429" i="3" s="1"/>
  <c r="U428" i="3"/>
  <c r="U429" i="3" s="1"/>
  <c r="I640" i="3"/>
  <c r="I641" i="3" s="1"/>
  <c r="N426" i="3"/>
  <c r="Z426" i="3"/>
  <c r="J428" i="3"/>
  <c r="J429" i="3" s="1"/>
  <c r="V428" i="3"/>
  <c r="V429" i="3" s="1"/>
  <c r="C587" i="3"/>
  <c r="C588" i="3" s="1"/>
  <c r="S640" i="3"/>
  <c r="S641" i="3" s="1"/>
  <c r="G640" i="3"/>
  <c r="G641" i="3" s="1"/>
  <c r="Y587" i="3"/>
  <c r="Y588" i="3" s="1"/>
  <c r="M587" i="3"/>
  <c r="M588" i="3" s="1"/>
  <c r="S534" i="3"/>
  <c r="S535" i="3" s="1"/>
  <c r="G534" i="3"/>
  <c r="G535" i="3" s="1"/>
  <c r="R640" i="3"/>
  <c r="R641" i="3" s="1"/>
  <c r="F640" i="3"/>
  <c r="F641" i="3" s="1"/>
  <c r="X587" i="3"/>
  <c r="X588" i="3" s="1"/>
  <c r="L587" i="3"/>
  <c r="L588" i="3" s="1"/>
  <c r="R534" i="3"/>
  <c r="R535" i="3" s="1"/>
  <c r="F534" i="3"/>
  <c r="F535" i="3" s="1"/>
  <c r="X481" i="3"/>
  <c r="X482" i="3" s="1"/>
  <c r="L481" i="3"/>
  <c r="L482" i="3" s="1"/>
  <c r="Q640" i="3"/>
  <c r="Q641" i="3" s="1"/>
  <c r="E640" i="3"/>
  <c r="E641" i="3" s="1"/>
  <c r="W587" i="3"/>
  <c r="W588" i="3" s="1"/>
  <c r="K587" i="3"/>
  <c r="K588" i="3" s="1"/>
  <c r="Q534" i="3"/>
  <c r="Q535" i="3" s="1"/>
  <c r="E534" i="3"/>
  <c r="E535" i="3" s="1"/>
  <c r="W481" i="3"/>
  <c r="W482" i="3" s="1"/>
  <c r="K481" i="3"/>
  <c r="K482" i="3" s="1"/>
  <c r="AB640" i="3"/>
  <c r="AB641" i="3" s="1"/>
  <c r="P640" i="3"/>
  <c r="P641" i="3" s="1"/>
  <c r="D640" i="3"/>
  <c r="D641" i="3" s="1"/>
  <c r="V587" i="3"/>
  <c r="V588" i="3" s="1"/>
  <c r="J587" i="3"/>
  <c r="J588" i="3" s="1"/>
  <c r="AB534" i="3"/>
  <c r="AB535" i="3" s="1"/>
  <c r="P534" i="3"/>
  <c r="P535" i="3" s="1"/>
  <c r="D534" i="3"/>
  <c r="D535" i="3" s="1"/>
  <c r="V481" i="3"/>
  <c r="V482" i="3" s="1"/>
  <c r="J481" i="3"/>
  <c r="J482" i="3" s="1"/>
  <c r="AA640" i="3"/>
  <c r="AA641" i="3" s="1"/>
  <c r="O640" i="3"/>
  <c r="O641" i="3" s="1"/>
  <c r="C640" i="3"/>
  <c r="C641" i="3" s="1"/>
  <c r="U587" i="3"/>
  <c r="U588" i="3" s="1"/>
  <c r="I587" i="3"/>
  <c r="I588" i="3" s="1"/>
  <c r="AA534" i="3"/>
  <c r="AA535" i="3" s="1"/>
  <c r="O534" i="3"/>
  <c r="O535" i="3" s="1"/>
  <c r="C534" i="3"/>
  <c r="C535" i="3" s="1"/>
  <c r="U481" i="3"/>
  <c r="U482" i="3" s="1"/>
  <c r="I481" i="3"/>
  <c r="I482" i="3" s="1"/>
  <c r="Z640" i="3"/>
  <c r="Z641" i="3" s="1"/>
  <c r="N640" i="3"/>
  <c r="N641" i="3" s="1"/>
  <c r="T587" i="3"/>
  <c r="T588" i="3" s="1"/>
  <c r="H587" i="3"/>
  <c r="H588" i="3" s="1"/>
  <c r="Z534" i="3"/>
  <c r="Z535" i="3" s="1"/>
  <c r="N534" i="3"/>
  <c r="N535" i="3" s="1"/>
  <c r="T481" i="3"/>
  <c r="T482" i="3" s="1"/>
  <c r="H481" i="3"/>
  <c r="H482" i="3" s="1"/>
  <c r="Y640" i="3"/>
  <c r="Y641" i="3" s="1"/>
  <c r="M640" i="3"/>
  <c r="M641" i="3" s="1"/>
  <c r="S587" i="3"/>
  <c r="S588" i="3" s="1"/>
  <c r="G587" i="3"/>
  <c r="G588" i="3" s="1"/>
  <c r="Y534" i="3"/>
  <c r="Y535" i="3" s="1"/>
  <c r="M534" i="3"/>
  <c r="M535" i="3" s="1"/>
  <c r="S481" i="3"/>
  <c r="S482" i="3" s="1"/>
  <c r="G481" i="3"/>
  <c r="G482" i="3" s="1"/>
  <c r="X640" i="3"/>
  <c r="X641" i="3" s="1"/>
  <c r="L640" i="3"/>
  <c r="L641" i="3" s="1"/>
  <c r="R587" i="3"/>
  <c r="R588" i="3" s="1"/>
  <c r="F587" i="3"/>
  <c r="F588" i="3" s="1"/>
  <c r="X534" i="3"/>
  <c r="X535" i="3" s="1"/>
  <c r="L534" i="3"/>
  <c r="L535" i="3" s="1"/>
  <c r="R481" i="3"/>
  <c r="R482" i="3" s="1"/>
  <c r="F481" i="3"/>
  <c r="F482" i="3" s="1"/>
  <c r="W640" i="3"/>
  <c r="W641" i="3" s="1"/>
  <c r="K640" i="3"/>
  <c r="K641" i="3" s="1"/>
  <c r="Q587" i="3"/>
  <c r="Q588" i="3" s="1"/>
  <c r="E587" i="3"/>
  <c r="E588" i="3" s="1"/>
  <c r="W534" i="3"/>
  <c r="W535" i="3" s="1"/>
  <c r="K534" i="3"/>
  <c r="K535" i="3" s="1"/>
  <c r="Q481" i="3"/>
  <c r="Q482" i="3" s="1"/>
  <c r="E481" i="3"/>
  <c r="E482" i="3" s="1"/>
  <c r="V640" i="3"/>
  <c r="V641" i="3" s="1"/>
  <c r="J640" i="3"/>
  <c r="J641" i="3" s="1"/>
  <c r="AB587" i="3"/>
  <c r="AB588" i="3" s="1"/>
  <c r="P587" i="3"/>
  <c r="P588" i="3" s="1"/>
  <c r="D587" i="3"/>
  <c r="D588" i="3" s="1"/>
  <c r="V534" i="3"/>
  <c r="V535" i="3" s="1"/>
  <c r="J534" i="3"/>
  <c r="J535" i="3" s="1"/>
  <c r="AB481" i="3"/>
  <c r="AB482" i="3" s="1"/>
  <c r="P481" i="3"/>
  <c r="P482" i="3" s="1"/>
  <c r="D481" i="3"/>
  <c r="D482" i="3" s="1"/>
  <c r="K322" i="3"/>
  <c r="K323" i="3" s="1"/>
  <c r="W322" i="3"/>
  <c r="W323" i="3" s="1"/>
  <c r="I373" i="3"/>
  <c r="U373" i="3"/>
  <c r="E375" i="3"/>
  <c r="E376" i="3" s="1"/>
  <c r="Q375" i="3"/>
  <c r="Q376" i="3" s="1"/>
  <c r="C426" i="3"/>
  <c r="O426" i="3"/>
  <c r="AA426" i="3"/>
  <c r="K428" i="3"/>
  <c r="K429" i="3" s="1"/>
  <c r="W428" i="3"/>
  <c r="W429" i="3" s="1"/>
  <c r="N587" i="3"/>
  <c r="N588" i="3" s="1"/>
  <c r="U640" i="3"/>
  <c r="U641" i="3" s="1"/>
  <c r="J278" i="3"/>
  <c r="V278" i="3"/>
  <c r="L322" i="3"/>
  <c r="L323" i="3" s="1"/>
  <c r="X322" i="3"/>
  <c r="X323" i="3" s="1"/>
  <c r="J373" i="3"/>
  <c r="V373" i="3"/>
  <c r="F375" i="3"/>
  <c r="F376" i="3" s="1"/>
  <c r="R375" i="3"/>
  <c r="R376" i="3" s="1"/>
  <c r="B400" i="3"/>
  <c r="D426" i="3"/>
  <c r="P426" i="3"/>
  <c r="AB426" i="3"/>
  <c r="L428" i="3"/>
  <c r="L429" i="3" s="1"/>
  <c r="X428" i="3"/>
  <c r="X429" i="3" s="1"/>
  <c r="E479" i="3"/>
  <c r="H534" i="3"/>
  <c r="H535" i="3" s="1"/>
  <c r="O587" i="3"/>
  <c r="O588" i="3" s="1"/>
  <c r="L638" i="3"/>
  <c r="K278" i="3"/>
  <c r="W278" i="3"/>
  <c r="M322" i="3"/>
  <c r="M323" i="3" s="1"/>
  <c r="Y322" i="3"/>
  <c r="Y323" i="3" s="1"/>
  <c r="K373" i="3"/>
  <c r="W373" i="3"/>
  <c r="G375" i="3"/>
  <c r="G376" i="3" s="1"/>
  <c r="S375" i="3"/>
  <c r="S376" i="3" s="1"/>
  <c r="E426" i="3"/>
  <c r="Q426" i="3"/>
  <c r="M428" i="3"/>
  <c r="M429" i="3" s="1"/>
  <c r="Y428" i="3"/>
  <c r="Y429" i="3" s="1"/>
  <c r="B453" i="3"/>
  <c r="B449" i="3"/>
  <c r="F479" i="3"/>
  <c r="I534" i="3"/>
  <c r="I535" i="3" s="1"/>
  <c r="F585" i="3"/>
  <c r="Z587" i="3"/>
  <c r="Z588" i="3" s="1"/>
  <c r="B617" i="3"/>
  <c r="B627" i="3"/>
  <c r="B622" i="3"/>
  <c r="M638" i="3"/>
  <c r="L278" i="3"/>
  <c r="X278" i="3"/>
  <c r="N322" i="3"/>
  <c r="N323" i="3" s="1"/>
  <c r="Z322" i="3"/>
  <c r="Z323" i="3" s="1"/>
  <c r="L373" i="3"/>
  <c r="X373" i="3"/>
  <c r="H375" i="3"/>
  <c r="H376" i="3" s="1"/>
  <c r="T375" i="3"/>
  <c r="T376" i="3" s="1"/>
  <c r="F426" i="3"/>
  <c r="R426" i="3"/>
  <c r="N428" i="3"/>
  <c r="N429" i="3" s="1"/>
  <c r="Z428" i="3"/>
  <c r="Z429" i="3" s="1"/>
  <c r="G479" i="3"/>
  <c r="C481" i="3"/>
  <c r="C482" i="3" s="1"/>
  <c r="T534" i="3"/>
  <c r="T535" i="3" s="1"/>
  <c r="B573" i="3"/>
  <c r="B568" i="3"/>
  <c r="G585" i="3"/>
  <c r="AA587" i="3"/>
  <c r="AA588" i="3" s="1"/>
  <c r="X638" i="3"/>
  <c r="M278" i="3"/>
  <c r="Y278" i="3"/>
  <c r="C322" i="3"/>
  <c r="C323" i="3" s="1"/>
  <c r="O322" i="3"/>
  <c r="O323" i="3" s="1"/>
  <c r="AA322" i="3"/>
  <c r="AA323" i="3" s="1"/>
  <c r="M373" i="3"/>
  <c r="Y373" i="3"/>
  <c r="I375" i="3"/>
  <c r="I376" i="3" s="1"/>
  <c r="U375" i="3"/>
  <c r="U376" i="3" s="1"/>
  <c r="G426" i="3"/>
  <c r="S426" i="3"/>
  <c r="C428" i="3"/>
  <c r="C429" i="3" s="1"/>
  <c r="O428" i="3"/>
  <c r="O429" i="3" s="1"/>
  <c r="AA428" i="3"/>
  <c r="AA429" i="3" s="1"/>
  <c r="B463" i="3"/>
  <c r="B458" i="3"/>
  <c r="Q479" i="3"/>
  <c r="M481" i="3"/>
  <c r="M482" i="3" s="1"/>
  <c r="U534" i="3"/>
  <c r="U535" i="3" s="1"/>
  <c r="B569" i="3"/>
  <c r="B564" i="3"/>
  <c r="R585" i="3"/>
  <c r="Y638" i="3"/>
  <c r="B278" i="3"/>
  <c r="N278" i="3"/>
  <c r="Z278" i="3"/>
  <c r="D322" i="3"/>
  <c r="D323" i="3" s="1"/>
  <c r="P322" i="3"/>
  <c r="P323" i="3" s="1"/>
  <c r="AB322" i="3"/>
  <c r="AB323" i="3" s="1"/>
  <c r="N373" i="3"/>
  <c r="Z373" i="3"/>
  <c r="J375" i="3"/>
  <c r="J376" i="3" s="1"/>
  <c r="V375" i="3"/>
  <c r="V376" i="3" s="1"/>
  <c r="H426" i="3"/>
  <c r="T426" i="3"/>
  <c r="D428" i="3"/>
  <c r="D429" i="3" s="1"/>
  <c r="P428" i="3"/>
  <c r="P429" i="3" s="1"/>
  <c r="AB428" i="3"/>
  <c r="AB429" i="3" s="1"/>
  <c r="R479" i="3"/>
  <c r="N481" i="3"/>
  <c r="N482" i="3" s="1"/>
  <c r="B511" i="3"/>
  <c r="B521" i="3"/>
  <c r="B516" i="3"/>
  <c r="L532" i="3"/>
  <c r="S585" i="3"/>
  <c r="C278" i="3"/>
  <c r="O278" i="3"/>
  <c r="AA278" i="3"/>
  <c r="E322" i="3"/>
  <c r="E323" i="3" s="1"/>
  <c r="Q322" i="3"/>
  <c r="Q323" i="3" s="1"/>
  <c r="C373" i="3"/>
  <c r="O373" i="3"/>
  <c r="AA373" i="3"/>
  <c r="K375" i="3"/>
  <c r="K376" i="3" s="1"/>
  <c r="W375" i="3"/>
  <c r="W376" i="3" s="1"/>
  <c r="I426" i="3"/>
  <c r="U426" i="3"/>
  <c r="E428" i="3"/>
  <c r="E429" i="3" s="1"/>
  <c r="Q428" i="3"/>
  <c r="Q429" i="3" s="1"/>
  <c r="S479" i="3"/>
  <c r="O481" i="3"/>
  <c r="O482" i="3" s="1"/>
  <c r="M532" i="3"/>
  <c r="D278" i="3"/>
  <c r="P278" i="3"/>
  <c r="F322" i="3"/>
  <c r="F323" i="3" s="1"/>
  <c r="R322" i="3"/>
  <c r="R323" i="3" s="1"/>
  <c r="D373" i="3"/>
  <c r="P373" i="3"/>
  <c r="AB373" i="3"/>
  <c r="L375" i="3"/>
  <c r="L376" i="3" s="1"/>
  <c r="X375" i="3"/>
  <c r="X376" i="3" s="1"/>
  <c r="J426" i="3"/>
  <c r="V426" i="3"/>
  <c r="F428" i="3"/>
  <c r="F429" i="3" s="1"/>
  <c r="R428" i="3"/>
  <c r="R429" i="3" s="1"/>
  <c r="Y481" i="3"/>
  <c r="Y482" i="3" s="1"/>
  <c r="X532" i="3"/>
  <c r="B563" i="3"/>
  <c r="B555" i="3"/>
  <c r="B506" i="3"/>
  <c r="B612" i="3"/>
  <c r="B556" i="3"/>
  <c r="B669" i="3"/>
  <c r="B679" i="3"/>
  <c r="B674" i="3"/>
  <c r="B680" i="3"/>
  <c r="B675" i="3"/>
  <c r="C536" i="3" a="1"/>
  <c r="D129" i="3"/>
  <c r="I129" i="3"/>
  <c r="E129" i="3"/>
  <c r="C377" i="3" a="1"/>
  <c r="C589" i="3" a="1"/>
  <c r="G129" i="3"/>
  <c r="C430" i="3" a="1"/>
  <c r="C642" i="3" a="1"/>
  <c r="H129" i="3"/>
  <c r="C483" i="3" a="1"/>
  <c r="N159" i="3" l="1"/>
  <c r="O159" i="3"/>
  <c r="S159" i="3"/>
  <c r="S483" i="3"/>
  <c r="S487" i="3" s="1"/>
  <c r="S490" i="3" s="1"/>
  <c r="G483" i="3"/>
  <c r="G487" i="3" s="1"/>
  <c r="G490" i="3" s="1"/>
  <c r="R483" i="3"/>
  <c r="R487" i="3" s="1"/>
  <c r="R490" i="3" s="1"/>
  <c r="F483" i="3"/>
  <c r="F487" i="3" s="1"/>
  <c r="F490" i="3" s="1"/>
  <c r="Q483" i="3"/>
  <c r="Q487" i="3" s="1"/>
  <c r="Q490" i="3" s="1"/>
  <c r="E483" i="3"/>
  <c r="E487" i="3" s="1"/>
  <c r="E490" i="3" s="1"/>
  <c r="AB483" i="3"/>
  <c r="AB487" i="3" s="1"/>
  <c r="AB490" i="3" s="1"/>
  <c r="P483" i="3"/>
  <c r="P487" i="3" s="1"/>
  <c r="P490" i="3" s="1"/>
  <c r="D483" i="3"/>
  <c r="D487" i="3" s="1"/>
  <c r="D490" i="3" s="1"/>
  <c r="AA483" i="3"/>
  <c r="AA487" i="3" s="1"/>
  <c r="AA490" i="3" s="1"/>
  <c r="O483" i="3"/>
  <c r="O487" i="3" s="1"/>
  <c r="O490" i="3" s="1"/>
  <c r="C483" i="3"/>
  <c r="C487" i="3" s="1"/>
  <c r="C490" i="3" s="1"/>
  <c r="Z483" i="3"/>
  <c r="Z487" i="3" s="1"/>
  <c r="Z490" i="3" s="1"/>
  <c r="N483" i="3"/>
  <c r="N487" i="3" s="1"/>
  <c r="N490" i="3" s="1"/>
  <c r="Y483" i="3"/>
  <c r="Y487" i="3" s="1"/>
  <c r="Y490" i="3" s="1"/>
  <c r="M483" i="3"/>
  <c r="M487" i="3" s="1"/>
  <c r="M490" i="3" s="1"/>
  <c r="X483" i="3"/>
  <c r="X487" i="3" s="1"/>
  <c r="X490" i="3" s="1"/>
  <c r="L483" i="3"/>
  <c r="L487" i="3" s="1"/>
  <c r="L490" i="3" s="1"/>
  <c r="W483" i="3"/>
  <c r="W487" i="3" s="1"/>
  <c r="W490" i="3" s="1"/>
  <c r="K483" i="3"/>
  <c r="K487" i="3" s="1"/>
  <c r="K490" i="3" s="1"/>
  <c r="T483" i="3"/>
  <c r="T487" i="3" s="1"/>
  <c r="T490" i="3" s="1"/>
  <c r="J483" i="3"/>
  <c r="J487" i="3" s="1"/>
  <c r="J490" i="3" s="1"/>
  <c r="I483" i="3"/>
  <c r="I487" i="3" s="1"/>
  <c r="I490" i="3" s="1"/>
  <c r="H483" i="3"/>
  <c r="H487" i="3" s="1"/>
  <c r="H490" i="3" s="1"/>
  <c r="V483" i="3"/>
  <c r="V487" i="3" s="1"/>
  <c r="V490" i="3" s="1"/>
  <c r="U483" i="3"/>
  <c r="U487" i="3" s="1"/>
  <c r="U490" i="3" s="1"/>
  <c r="H131" i="3"/>
  <c r="G161" i="3"/>
  <c r="AB642" i="3"/>
  <c r="AB646" i="3" s="1"/>
  <c r="AB649" i="3" s="1"/>
  <c r="AA642" i="3"/>
  <c r="AA646" i="3" s="1"/>
  <c r="AA649" i="3" s="1"/>
  <c r="O642" i="3"/>
  <c r="O646" i="3" s="1"/>
  <c r="O649" i="3" s="1"/>
  <c r="C642" i="3"/>
  <c r="C646" i="3" s="1"/>
  <c r="C649" i="3" s="1"/>
  <c r="Z642" i="3"/>
  <c r="Z646" i="3" s="1"/>
  <c r="Z649" i="3" s="1"/>
  <c r="Y642" i="3"/>
  <c r="Y646" i="3" s="1"/>
  <c r="Y649" i="3" s="1"/>
  <c r="M642" i="3"/>
  <c r="M646" i="3" s="1"/>
  <c r="M649" i="3" s="1"/>
  <c r="X642" i="3"/>
  <c r="X646" i="3" s="1"/>
  <c r="X649" i="3" s="1"/>
  <c r="L642" i="3"/>
  <c r="L646" i="3" s="1"/>
  <c r="L649" i="3" s="1"/>
  <c r="W642" i="3"/>
  <c r="W646" i="3" s="1"/>
  <c r="W649" i="3" s="1"/>
  <c r="V642" i="3"/>
  <c r="V646" i="3" s="1"/>
  <c r="V649" i="3" s="1"/>
  <c r="G642" i="3"/>
  <c r="G646" i="3" s="1"/>
  <c r="G649" i="3" s="1"/>
  <c r="U642" i="3"/>
  <c r="U646" i="3" s="1"/>
  <c r="U649" i="3" s="1"/>
  <c r="F642" i="3"/>
  <c r="F646" i="3" s="1"/>
  <c r="F649" i="3" s="1"/>
  <c r="T642" i="3"/>
  <c r="T646" i="3" s="1"/>
  <c r="T649" i="3" s="1"/>
  <c r="E642" i="3"/>
  <c r="E646" i="3" s="1"/>
  <c r="E649" i="3" s="1"/>
  <c r="S642" i="3"/>
  <c r="S646" i="3" s="1"/>
  <c r="S649" i="3" s="1"/>
  <c r="D642" i="3"/>
  <c r="D646" i="3" s="1"/>
  <c r="D649" i="3" s="1"/>
  <c r="R642" i="3"/>
  <c r="R646" i="3" s="1"/>
  <c r="R649" i="3" s="1"/>
  <c r="Q642" i="3"/>
  <c r="Q646" i="3" s="1"/>
  <c r="Q649" i="3" s="1"/>
  <c r="P642" i="3"/>
  <c r="P646" i="3" s="1"/>
  <c r="P649" i="3" s="1"/>
  <c r="N642" i="3"/>
  <c r="N646" i="3" s="1"/>
  <c r="N649" i="3" s="1"/>
  <c r="K642" i="3"/>
  <c r="K646" i="3" s="1"/>
  <c r="K649" i="3" s="1"/>
  <c r="J642" i="3"/>
  <c r="J646" i="3" s="1"/>
  <c r="J649" i="3" s="1"/>
  <c r="I642" i="3"/>
  <c r="I646" i="3" s="1"/>
  <c r="I649" i="3" s="1"/>
  <c r="H642" i="3"/>
  <c r="H646" i="3" s="1"/>
  <c r="H649" i="3" s="1"/>
  <c r="Y430" i="3"/>
  <c r="Y434" i="3" s="1"/>
  <c r="Y437" i="3" s="1"/>
  <c r="M430" i="3"/>
  <c r="M434" i="3" s="1"/>
  <c r="M437" i="3" s="1"/>
  <c r="X430" i="3"/>
  <c r="X434" i="3" s="1"/>
  <c r="X437" i="3" s="1"/>
  <c r="L430" i="3"/>
  <c r="L434" i="3" s="1"/>
  <c r="L437" i="3" s="1"/>
  <c r="W430" i="3"/>
  <c r="W434" i="3" s="1"/>
  <c r="W437" i="3" s="1"/>
  <c r="K430" i="3"/>
  <c r="K434" i="3" s="1"/>
  <c r="K437" i="3" s="1"/>
  <c r="V430" i="3"/>
  <c r="V434" i="3" s="1"/>
  <c r="V437" i="3" s="1"/>
  <c r="J430" i="3"/>
  <c r="J434" i="3" s="1"/>
  <c r="J437" i="3" s="1"/>
  <c r="U430" i="3"/>
  <c r="U434" i="3" s="1"/>
  <c r="U437" i="3" s="1"/>
  <c r="I430" i="3"/>
  <c r="I434" i="3" s="1"/>
  <c r="I437" i="3" s="1"/>
  <c r="T430" i="3"/>
  <c r="T434" i="3" s="1"/>
  <c r="T437" i="3" s="1"/>
  <c r="H430" i="3"/>
  <c r="H434" i="3" s="1"/>
  <c r="H437" i="3" s="1"/>
  <c r="S430" i="3"/>
  <c r="S434" i="3" s="1"/>
  <c r="S437" i="3" s="1"/>
  <c r="G430" i="3"/>
  <c r="G434" i="3" s="1"/>
  <c r="G437" i="3" s="1"/>
  <c r="R430" i="3"/>
  <c r="R434" i="3" s="1"/>
  <c r="R437" i="3" s="1"/>
  <c r="F430" i="3"/>
  <c r="F434" i="3" s="1"/>
  <c r="F437" i="3" s="1"/>
  <c r="Q430" i="3"/>
  <c r="Q434" i="3" s="1"/>
  <c r="Q437" i="3" s="1"/>
  <c r="E430" i="3"/>
  <c r="E434" i="3" s="1"/>
  <c r="E437" i="3" s="1"/>
  <c r="AB430" i="3"/>
  <c r="AB434" i="3" s="1"/>
  <c r="AB437" i="3" s="1"/>
  <c r="P430" i="3"/>
  <c r="P434" i="3" s="1"/>
  <c r="P437" i="3" s="1"/>
  <c r="D430" i="3"/>
  <c r="D434" i="3" s="1"/>
  <c r="D437" i="3" s="1"/>
  <c r="AA430" i="3"/>
  <c r="AA434" i="3" s="1"/>
  <c r="AA437" i="3" s="1"/>
  <c r="Z430" i="3"/>
  <c r="Z434" i="3" s="1"/>
  <c r="Z437" i="3" s="1"/>
  <c r="O430" i="3"/>
  <c r="O434" i="3" s="1"/>
  <c r="O437" i="3" s="1"/>
  <c r="N430" i="3"/>
  <c r="N434" i="3" s="1"/>
  <c r="N437" i="3" s="1"/>
  <c r="C430" i="3"/>
  <c r="C434" i="3" s="1"/>
  <c r="C437" i="3" s="1"/>
  <c r="G131" i="3"/>
  <c r="G160" i="3"/>
  <c r="T589" i="3"/>
  <c r="T593" i="3" s="1"/>
  <c r="T596" i="3" s="1"/>
  <c r="H589" i="3"/>
  <c r="H593" i="3" s="1"/>
  <c r="H596" i="3" s="1"/>
  <c r="S589" i="3"/>
  <c r="S593" i="3" s="1"/>
  <c r="S596" i="3" s="1"/>
  <c r="G589" i="3"/>
  <c r="G593" i="3" s="1"/>
  <c r="G596" i="3" s="1"/>
  <c r="R589" i="3"/>
  <c r="R593" i="3" s="1"/>
  <c r="R596" i="3" s="1"/>
  <c r="F589" i="3"/>
  <c r="F593" i="3" s="1"/>
  <c r="F596" i="3" s="1"/>
  <c r="Q589" i="3"/>
  <c r="Q593" i="3" s="1"/>
  <c r="Q596" i="3" s="1"/>
  <c r="E589" i="3"/>
  <c r="E593" i="3" s="1"/>
  <c r="E596" i="3" s="1"/>
  <c r="AB589" i="3"/>
  <c r="AB593" i="3" s="1"/>
  <c r="AB596" i="3" s="1"/>
  <c r="P589" i="3"/>
  <c r="P593" i="3" s="1"/>
  <c r="P596" i="3" s="1"/>
  <c r="D589" i="3"/>
  <c r="D593" i="3" s="1"/>
  <c r="D596" i="3" s="1"/>
  <c r="AA589" i="3"/>
  <c r="AA593" i="3" s="1"/>
  <c r="AA596" i="3" s="1"/>
  <c r="O589" i="3"/>
  <c r="O593" i="3" s="1"/>
  <c r="O596" i="3" s="1"/>
  <c r="C589" i="3"/>
  <c r="C593" i="3" s="1"/>
  <c r="C596" i="3" s="1"/>
  <c r="Z589" i="3"/>
  <c r="Z593" i="3" s="1"/>
  <c r="Z596" i="3" s="1"/>
  <c r="N589" i="3"/>
  <c r="N593" i="3" s="1"/>
  <c r="N596" i="3" s="1"/>
  <c r="Y589" i="3"/>
  <c r="Y593" i="3" s="1"/>
  <c r="Y596" i="3" s="1"/>
  <c r="M589" i="3"/>
  <c r="M593" i="3" s="1"/>
  <c r="M596" i="3" s="1"/>
  <c r="X589" i="3"/>
  <c r="X593" i="3" s="1"/>
  <c r="X596" i="3" s="1"/>
  <c r="L589" i="3"/>
  <c r="L593" i="3" s="1"/>
  <c r="L596" i="3" s="1"/>
  <c r="W589" i="3"/>
  <c r="W593" i="3" s="1"/>
  <c r="W596" i="3" s="1"/>
  <c r="K589" i="3"/>
  <c r="K593" i="3" s="1"/>
  <c r="K596" i="3" s="1"/>
  <c r="V589" i="3"/>
  <c r="V593" i="3" s="1"/>
  <c r="V596" i="3" s="1"/>
  <c r="U589" i="3"/>
  <c r="U593" i="3" s="1"/>
  <c r="U596" i="3" s="1"/>
  <c r="I589" i="3"/>
  <c r="I593" i="3" s="1"/>
  <c r="I596" i="3" s="1"/>
  <c r="J589" i="3"/>
  <c r="J593" i="3" s="1"/>
  <c r="J596" i="3" s="1"/>
  <c r="S377" i="3"/>
  <c r="S381" i="3" s="1"/>
  <c r="S384" i="3" s="1"/>
  <c r="G377" i="3"/>
  <c r="G381" i="3" s="1"/>
  <c r="G384" i="3" s="1"/>
  <c r="R377" i="3"/>
  <c r="R381" i="3" s="1"/>
  <c r="R384" i="3" s="1"/>
  <c r="F377" i="3"/>
  <c r="F381" i="3" s="1"/>
  <c r="F384" i="3" s="1"/>
  <c r="Q377" i="3"/>
  <c r="Q381" i="3" s="1"/>
  <c r="Q384" i="3" s="1"/>
  <c r="E377" i="3"/>
  <c r="E381" i="3" s="1"/>
  <c r="E384" i="3" s="1"/>
  <c r="AB377" i="3"/>
  <c r="AB381" i="3" s="1"/>
  <c r="AB384" i="3" s="1"/>
  <c r="P377" i="3"/>
  <c r="P381" i="3" s="1"/>
  <c r="P384" i="3" s="1"/>
  <c r="D377" i="3"/>
  <c r="D381" i="3" s="1"/>
  <c r="D384" i="3" s="1"/>
  <c r="AA377" i="3"/>
  <c r="AA381" i="3" s="1"/>
  <c r="AA384" i="3" s="1"/>
  <c r="O377" i="3"/>
  <c r="O381" i="3" s="1"/>
  <c r="O384" i="3" s="1"/>
  <c r="C377" i="3"/>
  <c r="C381" i="3" s="1"/>
  <c r="C384" i="3" s="1"/>
  <c r="Z377" i="3"/>
  <c r="Z381" i="3" s="1"/>
  <c r="Z384" i="3" s="1"/>
  <c r="N377" i="3"/>
  <c r="N381" i="3" s="1"/>
  <c r="N384" i="3" s="1"/>
  <c r="Y377" i="3"/>
  <c r="Y381" i="3" s="1"/>
  <c r="Y384" i="3" s="1"/>
  <c r="M377" i="3"/>
  <c r="M381" i="3" s="1"/>
  <c r="M384" i="3" s="1"/>
  <c r="X377" i="3"/>
  <c r="X381" i="3" s="1"/>
  <c r="X384" i="3" s="1"/>
  <c r="L377" i="3"/>
  <c r="L381" i="3" s="1"/>
  <c r="L384" i="3" s="1"/>
  <c r="W377" i="3"/>
  <c r="W381" i="3" s="1"/>
  <c r="W384" i="3" s="1"/>
  <c r="K377" i="3"/>
  <c r="K381" i="3" s="1"/>
  <c r="K384" i="3" s="1"/>
  <c r="V377" i="3"/>
  <c r="V381" i="3" s="1"/>
  <c r="V384" i="3" s="1"/>
  <c r="J377" i="3"/>
  <c r="J381" i="3" s="1"/>
  <c r="J384" i="3" s="1"/>
  <c r="U377" i="3"/>
  <c r="U381" i="3" s="1"/>
  <c r="U384" i="3" s="1"/>
  <c r="T377" i="3"/>
  <c r="T381" i="3" s="1"/>
  <c r="T384" i="3" s="1"/>
  <c r="I377" i="3"/>
  <c r="I381" i="3" s="1"/>
  <c r="I384" i="3" s="1"/>
  <c r="H377" i="3"/>
  <c r="H381" i="3" s="1"/>
  <c r="H384" i="3" s="1"/>
  <c r="E131" i="3"/>
  <c r="I131" i="3"/>
  <c r="D131" i="3"/>
  <c r="Z536" i="3"/>
  <c r="Z540" i="3" s="1"/>
  <c r="Z543" i="3" s="1"/>
  <c r="N536" i="3"/>
  <c r="N540" i="3" s="1"/>
  <c r="N543" i="3" s="1"/>
  <c r="Y536" i="3"/>
  <c r="Y540" i="3" s="1"/>
  <c r="Y543" i="3" s="1"/>
  <c r="M536" i="3"/>
  <c r="M540" i="3" s="1"/>
  <c r="M543" i="3" s="1"/>
  <c r="X536" i="3"/>
  <c r="X540" i="3" s="1"/>
  <c r="X543" i="3" s="1"/>
  <c r="L536" i="3"/>
  <c r="L540" i="3" s="1"/>
  <c r="L543" i="3" s="1"/>
  <c r="W536" i="3"/>
  <c r="W540" i="3" s="1"/>
  <c r="W543" i="3" s="1"/>
  <c r="K536" i="3"/>
  <c r="K540" i="3" s="1"/>
  <c r="K543" i="3" s="1"/>
  <c r="V536" i="3"/>
  <c r="V540" i="3" s="1"/>
  <c r="V543" i="3" s="1"/>
  <c r="J536" i="3"/>
  <c r="J540" i="3" s="1"/>
  <c r="J543" i="3" s="1"/>
  <c r="U536" i="3"/>
  <c r="U540" i="3" s="1"/>
  <c r="U543" i="3" s="1"/>
  <c r="I536" i="3"/>
  <c r="I540" i="3" s="1"/>
  <c r="I543" i="3" s="1"/>
  <c r="T536" i="3"/>
  <c r="T540" i="3" s="1"/>
  <c r="T543" i="3" s="1"/>
  <c r="H536" i="3"/>
  <c r="H540" i="3" s="1"/>
  <c r="H543" i="3" s="1"/>
  <c r="S536" i="3"/>
  <c r="S540" i="3" s="1"/>
  <c r="S543" i="3" s="1"/>
  <c r="G536" i="3"/>
  <c r="G540" i="3" s="1"/>
  <c r="G543" i="3" s="1"/>
  <c r="R536" i="3"/>
  <c r="R540" i="3" s="1"/>
  <c r="R543" i="3" s="1"/>
  <c r="F536" i="3"/>
  <c r="F540" i="3" s="1"/>
  <c r="F543" i="3" s="1"/>
  <c r="Q536" i="3"/>
  <c r="Q540" i="3" s="1"/>
  <c r="Q543" i="3" s="1"/>
  <c r="E536" i="3"/>
  <c r="E540" i="3" s="1"/>
  <c r="E543" i="3" s="1"/>
  <c r="AB536" i="3"/>
  <c r="AB540" i="3" s="1"/>
  <c r="AB543" i="3" s="1"/>
  <c r="AA536" i="3"/>
  <c r="AA540" i="3" s="1"/>
  <c r="AA543" i="3" s="1"/>
  <c r="P536" i="3"/>
  <c r="P540" i="3" s="1"/>
  <c r="P543" i="3" s="1"/>
  <c r="O536" i="3"/>
  <c r="O540" i="3" s="1"/>
  <c r="O543" i="3" s="1"/>
  <c r="D536" i="3"/>
  <c r="D540" i="3" s="1"/>
  <c r="D543" i="3" s="1"/>
  <c r="C536" i="3"/>
  <c r="C540" i="3" s="1"/>
  <c r="C543" i="3" s="1"/>
  <c r="V53" i="3"/>
  <c r="J53" i="3"/>
  <c r="X52" i="3"/>
  <c r="L52" i="3"/>
  <c r="Z51" i="3"/>
  <c r="N51" i="3"/>
  <c r="AB50" i="3"/>
  <c r="P50" i="3"/>
  <c r="D50" i="3"/>
  <c r="R49" i="3"/>
  <c r="F49" i="3"/>
  <c r="T48" i="3"/>
  <c r="H48" i="3"/>
  <c r="V47" i="3"/>
  <c r="J47" i="3"/>
  <c r="U53" i="3"/>
  <c r="I53" i="3"/>
  <c r="W52" i="3"/>
  <c r="K52" i="3"/>
  <c r="Y51" i="3"/>
  <c r="M51" i="3"/>
  <c r="AA50" i="3"/>
  <c r="O50" i="3"/>
  <c r="C50" i="3"/>
  <c r="Q49" i="3"/>
  <c r="E49" i="3"/>
  <c r="S48" i="3"/>
  <c r="G48" i="3"/>
  <c r="U47" i="3"/>
  <c r="I47" i="3"/>
  <c r="R53" i="3"/>
  <c r="F53" i="3"/>
  <c r="T52" i="3"/>
  <c r="H52" i="3"/>
  <c r="V51" i="3"/>
  <c r="J51" i="3"/>
  <c r="X50" i="3"/>
  <c r="L50" i="3"/>
  <c r="Z49" i="3"/>
  <c r="N49" i="3"/>
  <c r="AB48" i="3"/>
  <c r="P48" i="3"/>
  <c r="D48" i="3"/>
  <c r="R47" i="3"/>
  <c r="F47" i="3"/>
  <c r="AA53" i="3"/>
  <c r="O53" i="3"/>
  <c r="C53" i="3"/>
  <c r="Q52" i="3"/>
  <c r="E52" i="3"/>
  <c r="S51" i="3"/>
  <c r="G51" i="3"/>
  <c r="U50" i="3"/>
  <c r="I50" i="3"/>
  <c r="W49" i="3"/>
  <c r="K49" i="3"/>
  <c r="Y48" i="3"/>
  <c r="M48" i="3"/>
  <c r="AA47" i="3"/>
  <c r="O47" i="3"/>
  <c r="C47" i="3"/>
  <c r="S53" i="3"/>
  <c r="AA52" i="3"/>
  <c r="I52" i="3"/>
  <c r="Q51" i="3"/>
  <c r="Y50" i="3"/>
  <c r="G50" i="3"/>
  <c r="O49" i="3"/>
  <c r="W48" i="3"/>
  <c r="E48" i="3"/>
  <c r="M47" i="3"/>
  <c r="G52" i="3"/>
  <c r="F50" i="3"/>
  <c r="V48" i="3"/>
  <c r="L47" i="3"/>
  <c r="T51" i="3"/>
  <c r="P49" i="3"/>
  <c r="Q53" i="3"/>
  <c r="Z52" i="3"/>
  <c r="P51" i="3"/>
  <c r="W50" i="3"/>
  <c r="M49" i="3"/>
  <c r="C48" i="3"/>
  <c r="P53" i="3"/>
  <c r="Y52" i="3"/>
  <c r="F52" i="3"/>
  <c r="O51" i="3"/>
  <c r="V50" i="3"/>
  <c r="E50" i="3"/>
  <c r="L49" i="3"/>
  <c r="U48" i="3"/>
  <c r="AB47" i="3"/>
  <c r="K47" i="3"/>
  <c r="S49" i="3"/>
  <c r="I48" i="3"/>
  <c r="J52" i="3"/>
  <c r="N47" i="3"/>
  <c r="N53" i="3"/>
  <c r="V52" i="3"/>
  <c r="D52" i="3"/>
  <c r="L51" i="3"/>
  <c r="T50" i="3"/>
  <c r="AB49" i="3"/>
  <c r="J49" i="3"/>
  <c r="R48" i="3"/>
  <c r="Z47" i="3"/>
  <c r="H47" i="3"/>
  <c r="T53" i="3"/>
  <c r="M53" i="3"/>
  <c r="U52" i="3"/>
  <c r="C52" i="3"/>
  <c r="K51" i="3"/>
  <c r="S50" i="3"/>
  <c r="AA49" i="3"/>
  <c r="I49" i="3"/>
  <c r="Q48" i="3"/>
  <c r="Y47" i="3"/>
  <c r="G47" i="3"/>
  <c r="W53" i="3"/>
  <c r="AB52" i="3"/>
  <c r="H50" i="3"/>
  <c r="F48" i="3"/>
  <c r="L53" i="3"/>
  <c r="S52" i="3"/>
  <c r="AB51" i="3"/>
  <c r="I51" i="3"/>
  <c r="R50" i="3"/>
  <c r="Y49" i="3"/>
  <c r="H49" i="3"/>
  <c r="O48" i="3"/>
  <c r="X47" i="3"/>
  <c r="E47" i="3"/>
  <c r="R51" i="3"/>
  <c r="AB53" i="3"/>
  <c r="K53" i="3"/>
  <c r="R52" i="3"/>
  <c r="AA51" i="3"/>
  <c r="H51" i="3"/>
  <c r="Q50" i="3"/>
  <c r="X49" i="3"/>
  <c r="G49" i="3"/>
  <c r="N48" i="3"/>
  <c r="W47" i="3"/>
  <c r="D47" i="3"/>
  <c r="O52" i="3"/>
  <c r="E51" i="3"/>
  <c r="U49" i="3"/>
  <c r="K48" i="3"/>
  <c r="M52" i="3"/>
  <c r="Z50" i="3"/>
  <c r="Z53" i="3"/>
  <c r="H53" i="3"/>
  <c r="P52" i="3"/>
  <c r="X51" i="3"/>
  <c r="F51" i="3"/>
  <c r="N50" i="3"/>
  <c r="V49" i="3"/>
  <c r="D49" i="3"/>
  <c r="L48" i="3"/>
  <c r="T47" i="3"/>
  <c r="Y53" i="3"/>
  <c r="G53" i="3"/>
  <c r="W51" i="3"/>
  <c r="M50" i="3"/>
  <c r="C49" i="3"/>
  <c r="S47" i="3"/>
  <c r="D53" i="3"/>
  <c r="J50" i="3"/>
  <c r="Z48" i="3"/>
  <c r="C51" i="3"/>
  <c r="P47" i="3"/>
  <c r="X53" i="3"/>
  <c r="E53" i="3"/>
  <c r="N52" i="3"/>
  <c r="U51" i="3"/>
  <c r="D51" i="3"/>
  <c r="K50" i="3"/>
  <c r="T49" i="3"/>
  <c r="AA48" i="3"/>
  <c r="J48" i="3"/>
  <c r="Q47" i="3"/>
  <c r="X48" i="3"/>
  <c r="R192" i="3"/>
  <c r="R287" i="3" s="1"/>
  <c r="F192" i="3"/>
  <c r="F287" i="3" s="1"/>
  <c r="T191" i="3"/>
  <c r="T286" i="3" s="1"/>
  <c r="H191" i="3"/>
  <c r="H286" i="3" s="1"/>
  <c r="V190" i="3"/>
  <c r="V285" i="3" s="1"/>
  <c r="J190" i="3"/>
  <c r="J285" i="3" s="1"/>
  <c r="X189" i="3"/>
  <c r="X284" i="3" s="1"/>
  <c r="X320" i="3" s="1"/>
  <c r="L189" i="3"/>
  <c r="L284" i="3" s="1"/>
  <c r="L320" i="3" s="1"/>
  <c r="Z188" i="3"/>
  <c r="Z283" i="3" s="1"/>
  <c r="N188" i="3"/>
  <c r="N283" i="3" s="1"/>
  <c r="AB187" i="3"/>
  <c r="P187" i="3"/>
  <c r="P282" i="3" s="1"/>
  <c r="D187" i="3"/>
  <c r="D282" i="3" s="1"/>
  <c r="R186" i="3"/>
  <c r="F186" i="3"/>
  <c r="Q192" i="3"/>
  <c r="Q287" i="3" s="1"/>
  <c r="E192" i="3"/>
  <c r="E287" i="3" s="1"/>
  <c r="S191" i="3"/>
  <c r="S286" i="3" s="1"/>
  <c r="G191" i="3"/>
  <c r="G286" i="3" s="1"/>
  <c r="U190" i="3"/>
  <c r="U285" i="3" s="1"/>
  <c r="I190" i="3"/>
  <c r="I285" i="3" s="1"/>
  <c r="W189" i="3"/>
  <c r="W284" i="3" s="1"/>
  <c r="W320" i="3" s="1"/>
  <c r="K189" i="3"/>
  <c r="K284" i="3" s="1"/>
  <c r="K320" i="3" s="1"/>
  <c r="Y188" i="3"/>
  <c r="Y283" i="3" s="1"/>
  <c r="M188" i="3"/>
  <c r="M283" i="3" s="1"/>
  <c r="AA187" i="3"/>
  <c r="AA282" i="3" s="1"/>
  <c r="O187" i="3"/>
  <c r="O282" i="3" s="1"/>
  <c r="C187" i="3"/>
  <c r="C282" i="3" s="1"/>
  <c r="Q186" i="3"/>
  <c r="E186" i="3"/>
  <c r="AB192" i="3"/>
  <c r="P192" i="3"/>
  <c r="P287" i="3" s="1"/>
  <c r="D192" i="3"/>
  <c r="D287" i="3" s="1"/>
  <c r="R191" i="3"/>
  <c r="R286" i="3" s="1"/>
  <c r="F191" i="3"/>
  <c r="F286" i="3" s="1"/>
  <c r="T190" i="3"/>
  <c r="T285" i="3" s="1"/>
  <c r="H190" i="3"/>
  <c r="H285" i="3" s="1"/>
  <c r="V189" i="3"/>
  <c r="V284" i="3" s="1"/>
  <c r="V320" i="3" s="1"/>
  <c r="J189" i="3"/>
  <c r="J284" i="3" s="1"/>
  <c r="J320" i="3" s="1"/>
  <c r="X188" i="3"/>
  <c r="X283" i="3" s="1"/>
  <c r="L188" i="3"/>
  <c r="L283" i="3" s="1"/>
  <c r="Z187" i="3"/>
  <c r="Z282" i="3" s="1"/>
  <c r="N187" i="3"/>
  <c r="N282" i="3" s="1"/>
  <c r="AB186" i="3"/>
  <c r="P186" i="3"/>
  <c r="D186" i="3"/>
  <c r="AA192" i="3"/>
  <c r="AA287" i="3" s="1"/>
  <c r="O192" i="3"/>
  <c r="O287" i="3" s="1"/>
  <c r="C192" i="3"/>
  <c r="C287" i="3" s="1"/>
  <c r="Q191" i="3"/>
  <c r="Q286" i="3" s="1"/>
  <c r="E191" i="3"/>
  <c r="E286" i="3" s="1"/>
  <c r="S190" i="3"/>
  <c r="S285" i="3" s="1"/>
  <c r="G190" i="3"/>
  <c r="G285" i="3" s="1"/>
  <c r="U189" i="3"/>
  <c r="U284" i="3" s="1"/>
  <c r="U320" i="3" s="1"/>
  <c r="I189" i="3"/>
  <c r="I284" i="3" s="1"/>
  <c r="I320" i="3" s="1"/>
  <c r="W188" i="3"/>
  <c r="W283" i="3" s="1"/>
  <c r="K188" i="3"/>
  <c r="K283" i="3" s="1"/>
  <c r="Y187" i="3"/>
  <c r="Y282" i="3" s="1"/>
  <c r="M187" i="3"/>
  <c r="M282" i="3" s="1"/>
  <c r="AA186" i="3"/>
  <c r="O186" i="3"/>
  <c r="C186" i="3"/>
  <c r="Z192" i="3"/>
  <c r="Z287" i="3" s="1"/>
  <c r="N192" i="3"/>
  <c r="N287" i="3" s="1"/>
  <c r="AB191" i="3"/>
  <c r="P191" i="3"/>
  <c r="P286" i="3" s="1"/>
  <c r="D191" i="3"/>
  <c r="D286" i="3" s="1"/>
  <c r="R190" i="3"/>
  <c r="R285" i="3" s="1"/>
  <c r="F190" i="3"/>
  <c r="F285" i="3" s="1"/>
  <c r="T189" i="3"/>
  <c r="T284" i="3" s="1"/>
  <c r="T320" i="3" s="1"/>
  <c r="H189" i="3"/>
  <c r="H284" i="3" s="1"/>
  <c r="H320" i="3" s="1"/>
  <c r="V188" i="3"/>
  <c r="V283" i="3" s="1"/>
  <c r="J188" i="3"/>
  <c r="J283" i="3" s="1"/>
  <c r="X187" i="3"/>
  <c r="X282" i="3" s="1"/>
  <c r="L187" i="3"/>
  <c r="L282" i="3" s="1"/>
  <c r="Z186" i="3"/>
  <c r="N186" i="3"/>
  <c r="Y192" i="3"/>
  <c r="Y287" i="3" s="1"/>
  <c r="M192" i="3"/>
  <c r="M287" i="3" s="1"/>
  <c r="AA191" i="3"/>
  <c r="AA286" i="3" s="1"/>
  <c r="O191" i="3"/>
  <c r="O286" i="3" s="1"/>
  <c r="C191" i="3"/>
  <c r="C286" i="3" s="1"/>
  <c r="Q190" i="3"/>
  <c r="Q285" i="3" s="1"/>
  <c r="E190" i="3"/>
  <c r="E285" i="3" s="1"/>
  <c r="S189" i="3"/>
  <c r="S284" i="3" s="1"/>
  <c r="S320" i="3" s="1"/>
  <c r="G189" i="3"/>
  <c r="G284" i="3" s="1"/>
  <c r="G320" i="3" s="1"/>
  <c r="U188" i="3"/>
  <c r="U283" i="3" s="1"/>
  <c r="I188" i="3"/>
  <c r="I283" i="3" s="1"/>
  <c r="W187" i="3"/>
  <c r="W282" i="3" s="1"/>
  <c r="K187" i="3"/>
  <c r="K282" i="3" s="1"/>
  <c r="Y186" i="3"/>
  <c r="M186" i="3"/>
  <c r="X192" i="3"/>
  <c r="X287" i="3" s="1"/>
  <c r="L192" i="3"/>
  <c r="L287" i="3" s="1"/>
  <c r="Z191" i="3"/>
  <c r="Z286" i="3" s="1"/>
  <c r="N191" i="3"/>
  <c r="N286" i="3" s="1"/>
  <c r="AB190" i="3"/>
  <c r="P190" i="3"/>
  <c r="P285" i="3" s="1"/>
  <c r="D190" i="3"/>
  <c r="D285" i="3" s="1"/>
  <c r="R189" i="3"/>
  <c r="R284" i="3" s="1"/>
  <c r="R320" i="3" s="1"/>
  <c r="F189" i="3"/>
  <c r="F284" i="3" s="1"/>
  <c r="F320" i="3" s="1"/>
  <c r="T188" i="3"/>
  <c r="T283" i="3" s="1"/>
  <c r="H188" i="3"/>
  <c r="H283" i="3" s="1"/>
  <c r="V187" i="3"/>
  <c r="V282" i="3" s="1"/>
  <c r="J187" i="3"/>
  <c r="J282" i="3" s="1"/>
  <c r="X186" i="3"/>
  <c r="L186" i="3"/>
  <c r="W192" i="3"/>
  <c r="W287" i="3" s="1"/>
  <c r="K192" i="3"/>
  <c r="K287" i="3" s="1"/>
  <c r="Y191" i="3"/>
  <c r="Y286" i="3" s="1"/>
  <c r="M191" i="3"/>
  <c r="M286" i="3" s="1"/>
  <c r="AA190" i="3"/>
  <c r="AA285" i="3" s="1"/>
  <c r="O190" i="3"/>
  <c r="O285" i="3" s="1"/>
  <c r="C190" i="3"/>
  <c r="C285" i="3" s="1"/>
  <c r="Q189" i="3"/>
  <c r="Q284" i="3" s="1"/>
  <c r="Q320" i="3" s="1"/>
  <c r="E189" i="3"/>
  <c r="E284" i="3" s="1"/>
  <c r="E320" i="3" s="1"/>
  <c r="S188" i="3"/>
  <c r="S283" i="3" s="1"/>
  <c r="G188" i="3"/>
  <c r="G283" i="3" s="1"/>
  <c r="U187" i="3"/>
  <c r="U282" i="3" s="1"/>
  <c r="I187" i="3"/>
  <c r="I282" i="3" s="1"/>
  <c r="W186" i="3"/>
  <c r="K186" i="3"/>
  <c r="U192" i="3"/>
  <c r="U287" i="3" s="1"/>
  <c r="I192" i="3"/>
  <c r="I287" i="3" s="1"/>
  <c r="W191" i="3"/>
  <c r="W286" i="3" s="1"/>
  <c r="K191" i="3"/>
  <c r="K286" i="3" s="1"/>
  <c r="Y190" i="3"/>
  <c r="Y285" i="3" s="1"/>
  <c r="M190" i="3"/>
  <c r="M285" i="3" s="1"/>
  <c r="AA189" i="3"/>
  <c r="AA284" i="3" s="1"/>
  <c r="AA320" i="3" s="1"/>
  <c r="O189" i="3"/>
  <c r="O284" i="3" s="1"/>
  <c r="O320" i="3" s="1"/>
  <c r="C189" i="3"/>
  <c r="C284" i="3" s="1"/>
  <c r="C320" i="3" s="1"/>
  <c r="Q188" i="3"/>
  <c r="Q283" i="3" s="1"/>
  <c r="E188" i="3"/>
  <c r="E283" i="3" s="1"/>
  <c r="S187" i="3"/>
  <c r="S282" i="3" s="1"/>
  <c r="G187" i="3"/>
  <c r="G282" i="3" s="1"/>
  <c r="U186" i="3"/>
  <c r="I186" i="3"/>
  <c r="H192" i="3"/>
  <c r="H287" i="3" s="1"/>
  <c r="L190" i="3"/>
  <c r="L285" i="3" s="1"/>
  <c r="P188" i="3"/>
  <c r="P283" i="3" s="1"/>
  <c r="T186" i="3"/>
  <c r="E187" i="3"/>
  <c r="E282" i="3" s="1"/>
  <c r="R188" i="3"/>
  <c r="R283" i="3" s="1"/>
  <c r="G192" i="3"/>
  <c r="G287" i="3" s="1"/>
  <c r="K190" i="3"/>
  <c r="K285" i="3" s="1"/>
  <c r="O188" i="3"/>
  <c r="O283" i="3" s="1"/>
  <c r="S186" i="3"/>
  <c r="J192" i="3"/>
  <c r="J287" i="3" s="1"/>
  <c r="X191" i="3"/>
  <c r="X286" i="3" s="1"/>
  <c r="AB189" i="3"/>
  <c r="F188" i="3"/>
  <c r="F283" i="3" s="1"/>
  <c r="J186" i="3"/>
  <c r="V191" i="3"/>
  <c r="V286" i="3" s="1"/>
  <c r="Z189" i="3"/>
  <c r="Z284" i="3" s="1"/>
  <c r="Z320" i="3" s="1"/>
  <c r="D188" i="3"/>
  <c r="D283" i="3" s="1"/>
  <c r="H186" i="3"/>
  <c r="U191" i="3"/>
  <c r="U286" i="3" s="1"/>
  <c r="Y189" i="3"/>
  <c r="Y284" i="3" s="1"/>
  <c r="Y320" i="3" s="1"/>
  <c r="C188" i="3"/>
  <c r="C283" i="3" s="1"/>
  <c r="G186" i="3"/>
  <c r="W190" i="3"/>
  <c r="W285" i="3" s="1"/>
  <c r="N190" i="3"/>
  <c r="N285" i="3" s="1"/>
  <c r="L191" i="3"/>
  <c r="L286" i="3" s="1"/>
  <c r="P189" i="3"/>
  <c r="P284" i="3" s="1"/>
  <c r="P320" i="3" s="1"/>
  <c r="T187" i="3"/>
  <c r="T282" i="3" s="1"/>
  <c r="V186" i="3"/>
  <c r="J191" i="3"/>
  <c r="J286" i="3" s="1"/>
  <c r="N189" i="3"/>
  <c r="N284" i="3" s="1"/>
  <c r="N320" i="3" s="1"/>
  <c r="R187" i="3"/>
  <c r="R282" i="3" s="1"/>
  <c r="S192" i="3"/>
  <c r="S287" i="3" s="1"/>
  <c r="I191" i="3"/>
  <c r="I286" i="3" s="1"/>
  <c r="M189" i="3"/>
  <c r="M284" i="3" s="1"/>
  <c r="M320" i="3" s="1"/>
  <c r="Q187" i="3"/>
  <c r="Q282" i="3" s="1"/>
  <c r="AA188" i="3"/>
  <c r="AA283" i="3" s="1"/>
  <c r="V192" i="3"/>
  <c r="V287" i="3" s="1"/>
  <c r="Z190" i="3"/>
  <c r="Z285" i="3" s="1"/>
  <c r="D189" i="3"/>
  <c r="D284" i="3" s="1"/>
  <c r="D320" i="3" s="1"/>
  <c r="H187" i="3"/>
  <c r="H282" i="3" s="1"/>
  <c r="T192" i="3"/>
  <c r="T287" i="3" s="1"/>
  <c r="X190" i="3"/>
  <c r="X285" i="3" s="1"/>
  <c r="AB188" i="3"/>
  <c r="F187" i="3"/>
  <c r="F282" i="3" s="1"/>
  <c r="B467" i="3"/>
  <c r="B462" i="3"/>
  <c r="B457" i="3"/>
  <c r="B404" i="3"/>
  <c r="B414" i="3"/>
  <c r="B409" i="3"/>
  <c r="B616" i="3"/>
  <c r="B626" i="3"/>
  <c r="B621" i="3"/>
  <c r="B510" i="3"/>
  <c r="B520" i="3"/>
  <c r="B515" i="3"/>
  <c r="B357" i="3"/>
  <c r="B352" i="3"/>
  <c r="B362" i="3"/>
  <c r="C246" i="3" a="1"/>
  <c r="C267" i="3" a="1"/>
  <c r="C243" i="3" a="1"/>
  <c r="C264" i="3" a="1"/>
  <c r="C249" i="3" a="1"/>
  <c r="C270" i="3" a="1"/>
  <c r="C269" i="3" a="1"/>
  <c r="C248" i="3" a="1"/>
  <c r="C244" i="3" a="1"/>
  <c r="C265" i="3" a="1"/>
  <c r="C247" i="3" a="1"/>
  <c r="C268" i="3" a="1"/>
  <c r="C266" i="3" a="1"/>
  <c r="C245" i="3" a="1"/>
  <c r="D54" i="3" l="1"/>
  <c r="E54" i="3"/>
  <c r="O54" i="3"/>
  <c r="Y54" i="3"/>
  <c r="F54" i="3"/>
  <c r="W245" i="3"/>
  <c r="W294" i="3" s="1"/>
  <c r="K245" i="3"/>
  <c r="K294" i="3" s="1"/>
  <c r="V245" i="3"/>
  <c r="V294" i="3" s="1"/>
  <c r="J245" i="3"/>
  <c r="J294" i="3" s="1"/>
  <c r="U245" i="3"/>
  <c r="U294" i="3" s="1"/>
  <c r="I245" i="3"/>
  <c r="I294" i="3" s="1"/>
  <c r="T245" i="3"/>
  <c r="T294" i="3" s="1"/>
  <c r="H245" i="3"/>
  <c r="H294" i="3" s="1"/>
  <c r="S245" i="3"/>
  <c r="S294" i="3" s="1"/>
  <c r="G245" i="3"/>
  <c r="G294" i="3" s="1"/>
  <c r="R245" i="3"/>
  <c r="R294" i="3" s="1"/>
  <c r="F245" i="3"/>
  <c r="F294" i="3" s="1"/>
  <c r="Q245" i="3"/>
  <c r="Q294" i="3" s="1"/>
  <c r="E245" i="3"/>
  <c r="E294" i="3" s="1"/>
  <c r="AB245" i="3"/>
  <c r="AB294" i="3" s="1"/>
  <c r="P245" i="3"/>
  <c r="P294" i="3" s="1"/>
  <c r="D245" i="3"/>
  <c r="D294" i="3" s="1"/>
  <c r="Z245" i="3"/>
  <c r="Z294" i="3" s="1"/>
  <c r="N245" i="3"/>
  <c r="N294" i="3" s="1"/>
  <c r="AA245" i="3"/>
  <c r="AA294" i="3" s="1"/>
  <c r="Y245" i="3"/>
  <c r="Y294" i="3" s="1"/>
  <c r="X245" i="3"/>
  <c r="X294" i="3" s="1"/>
  <c r="O245" i="3"/>
  <c r="O294" i="3" s="1"/>
  <c r="M245" i="3"/>
  <c r="M294" i="3" s="1"/>
  <c r="L245" i="3"/>
  <c r="L294" i="3" s="1"/>
  <c r="C245" i="3"/>
  <c r="C294" i="3" s="1"/>
  <c r="V266" i="3"/>
  <c r="J266" i="3"/>
  <c r="U266" i="3"/>
  <c r="I266" i="3"/>
  <c r="T266" i="3"/>
  <c r="H266" i="3"/>
  <c r="S266" i="3"/>
  <c r="G266" i="3"/>
  <c r="R266" i="3"/>
  <c r="F266" i="3"/>
  <c r="Q266" i="3"/>
  <c r="E266" i="3"/>
  <c r="AB266" i="3"/>
  <c r="P266" i="3"/>
  <c r="D266" i="3"/>
  <c r="AA266" i="3"/>
  <c r="O266" i="3"/>
  <c r="C266" i="3"/>
  <c r="Y266" i="3"/>
  <c r="M266" i="3"/>
  <c r="Z266" i="3"/>
  <c r="X266" i="3"/>
  <c r="W266" i="3"/>
  <c r="N266" i="3"/>
  <c r="K266" i="3"/>
  <c r="L266" i="3"/>
  <c r="Z268" i="3"/>
  <c r="N268" i="3"/>
  <c r="Y268" i="3"/>
  <c r="M268" i="3"/>
  <c r="X268" i="3"/>
  <c r="L268" i="3"/>
  <c r="W268" i="3"/>
  <c r="K268" i="3"/>
  <c r="V268" i="3"/>
  <c r="J268" i="3"/>
  <c r="U268" i="3"/>
  <c r="I268" i="3"/>
  <c r="T268" i="3"/>
  <c r="H268" i="3"/>
  <c r="S268" i="3"/>
  <c r="G268" i="3"/>
  <c r="Q268" i="3"/>
  <c r="E268" i="3"/>
  <c r="C268" i="3"/>
  <c r="AB268" i="3"/>
  <c r="AA268" i="3"/>
  <c r="R268" i="3"/>
  <c r="P268" i="3"/>
  <c r="O268" i="3"/>
  <c r="F268" i="3"/>
  <c r="D268" i="3"/>
  <c r="AA247" i="3"/>
  <c r="AA296" i="3" s="1"/>
  <c r="O247" i="3"/>
  <c r="O296" i="3" s="1"/>
  <c r="C247" i="3"/>
  <c r="C296" i="3" s="1"/>
  <c r="Z247" i="3"/>
  <c r="Z296" i="3" s="1"/>
  <c r="N247" i="3"/>
  <c r="N296" i="3" s="1"/>
  <c r="Y247" i="3"/>
  <c r="Y296" i="3" s="1"/>
  <c r="M247" i="3"/>
  <c r="M296" i="3" s="1"/>
  <c r="X247" i="3"/>
  <c r="X296" i="3" s="1"/>
  <c r="L247" i="3"/>
  <c r="L296" i="3" s="1"/>
  <c r="W247" i="3"/>
  <c r="W296" i="3" s="1"/>
  <c r="K247" i="3"/>
  <c r="K296" i="3" s="1"/>
  <c r="V247" i="3"/>
  <c r="V296" i="3" s="1"/>
  <c r="J247" i="3"/>
  <c r="J296" i="3" s="1"/>
  <c r="U247" i="3"/>
  <c r="U296" i="3" s="1"/>
  <c r="I247" i="3"/>
  <c r="I296" i="3" s="1"/>
  <c r="T247" i="3"/>
  <c r="T296" i="3" s="1"/>
  <c r="H247" i="3"/>
  <c r="H296" i="3" s="1"/>
  <c r="R247" i="3"/>
  <c r="R296" i="3" s="1"/>
  <c r="F247" i="3"/>
  <c r="F296" i="3" s="1"/>
  <c r="AB247" i="3"/>
  <c r="AB296" i="3" s="1"/>
  <c r="S247" i="3"/>
  <c r="S296" i="3" s="1"/>
  <c r="Q247" i="3"/>
  <c r="Q296" i="3" s="1"/>
  <c r="P247" i="3"/>
  <c r="P296" i="3" s="1"/>
  <c r="G247" i="3"/>
  <c r="G296" i="3" s="1"/>
  <c r="E247" i="3"/>
  <c r="E296" i="3" s="1"/>
  <c r="D247" i="3"/>
  <c r="D296" i="3" s="1"/>
  <c r="Z265" i="3"/>
  <c r="N265" i="3"/>
  <c r="Y265" i="3"/>
  <c r="M265" i="3"/>
  <c r="X265" i="3"/>
  <c r="L265" i="3"/>
  <c r="W265" i="3"/>
  <c r="K265" i="3"/>
  <c r="V265" i="3"/>
  <c r="J265" i="3"/>
  <c r="U265" i="3"/>
  <c r="I265" i="3"/>
  <c r="T265" i="3"/>
  <c r="H265" i="3"/>
  <c r="S265" i="3"/>
  <c r="G265" i="3"/>
  <c r="Q265" i="3"/>
  <c r="E265" i="3"/>
  <c r="AB265" i="3"/>
  <c r="AA265" i="3"/>
  <c r="R265" i="3"/>
  <c r="P265" i="3"/>
  <c r="O265" i="3"/>
  <c r="F265" i="3"/>
  <c r="D265" i="3"/>
  <c r="C265" i="3"/>
  <c r="AA244" i="3"/>
  <c r="AA293" i="3" s="1"/>
  <c r="O244" i="3"/>
  <c r="O293" i="3" s="1"/>
  <c r="C244" i="3"/>
  <c r="C293" i="3" s="1"/>
  <c r="Z244" i="3"/>
  <c r="Z293" i="3" s="1"/>
  <c r="N244" i="3"/>
  <c r="N293" i="3" s="1"/>
  <c r="Y244" i="3"/>
  <c r="Y293" i="3" s="1"/>
  <c r="M244" i="3"/>
  <c r="M293" i="3" s="1"/>
  <c r="X244" i="3"/>
  <c r="X293" i="3" s="1"/>
  <c r="L244" i="3"/>
  <c r="L293" i="3" s="1"/>
  <c r="W244" i="3"/>
  <c r="W293" i="3" s="1"/>
  <c r="K244" i="3"/>
  <c r="K293" i="3" s="1"/>
  <c r="V244" i="3"/>
  <c r="V293" i="3" s="1"/>
  <c r="J244" i="3"/>
  <c r="J293" i="3" s="1"/>
  <c r="U244" i="3"/>
  <c r="U293" i="3" s="1"/>
  <c r="I244" i="3"/>
  <c r="I293" i="3" s="1"/>
  <c r="T244" i="3"/>
  <c r="T293" i="3" s="1"/>
  <c r="H244" i="3"/>
  <c r="H293" i="3" s="1"/>
  <c r="R244" i="3"/>
  <c r="R293" i="3" s="1"/>
  <c r="F244" i="3"/>
  <c r="F293" i="3" s="1"/>
  <c r="Q244" i="3"/>
  <c r="Q293" i="3" s="1"/>
  <c r="P244" i="3"/>
  <c r="P293" i="3" s="1"/>
  <c r="G244" i="3"/>
  <c r="G293" i="3" s="1"/>
  <c r="E244" i="3"/>
  <c r="E293" i="3" s="1"/>
  <c r="D244" i="3"/>
  <c r="D293" i="3" s="1"/>
  <c r="S244" i="3"/>
  <c r="S293" i="3" s="1"/>
  <c r="AB244" i="3"/>
  <c r="AB293" i="3" s="1"/>
  <c r="W248" i="3"/>
  <c r="W297" i="3" s="1"/>
  <c r="K248" i="3"/>
  <c r="K297" i="3" s="1"/>
  <c r="V248" i="3"/>
  <c r="V297" i="3" s="1"/>
  <c r="J248" i="3"/>
  <c r="J297" i="3" s="1"/>
  <c r="U248" i="3"/>
  <c r="U297" i="3" s="1"/>
  <c r="I248" i="3"/>
  <c r="I297" i="3" s="1"/>
  <c r="T248" i="3"/>
  <c r="T297" i="3" s="1"/>
  <c r="H248" i="3"/>
  <c r="H297" i="3" s="1"/>
  <c r="S248" i="3"/>
  <c r="S297" i="3" s="1"/>
  <c r="G248" i="3"/>
  <c r="G297" i="3" s="1"/>
  <c r="R248" i="3"/>
  <c r="R297" i="3" s="1"/>
  <c r="F248" i="3"/>
  <c r="F297" i="3" s="1"/>
  <c r="Q248" i="3"/>
  <c r="Q297" i="3" s="1"/>
  <c r="E248" i="3"/>
  <c r="E297" i="3" s="1"/>
  <c r="AB248" i="3"/>
  <c r="AB297" i="3" s="1"/>
  <c r="P248" i="3"/>
  <c r="P297" i="3" s="1"/>
  <c r="D248" i="3"/>
  <c r="D297" i="3" s="1"/>
  <c r="Z248" i="3"/>
  <c r="Z297" i="3" s="1"/>
  <c r="N248" i="3"/>
  <c r="N297" i="3" s="1"/>
  <c r="AA248" i="3"/>
  <c r="AA297" i="3" s="1"/>
  <c r="Y248" i="3"/>
  <c r="Y297" i="3" s="1"/>
  <c r="X248" i="3"/>
  <c r="X297" i="3" s="1"/>
  <c r="L248" i="3"/>
  <c r="L297" i="3" s="1"/>
  <c r="O248" i="3"/>
  <c r="O297" i="3" s="1"/>
  <c r="M248" i="3"/>
  <c r="M297" i="3" s="1"/>
  <c r="C248" i="3"/>
  <c r="C297" i="3" s="1"/>
  <c r="V269" i="3"/>
  <c r="J269" i="3"/>
  <c r="U269" i="3"/>
  <c r="I269" i="3"/>
  <c r="T269" i="3"/>
  <c r="H269" i="3"/>
  <c r="S269" i="3"/>
  <c r="G269" i="3"/>
  <c r="R269" i="3"/>
  <c r="F269" i="3"/>
  <c r="Q269" i="3"/>
  <c r="E269" i="3"/>
  <c r="AB269" i="3"/>
  <c r="P269" i="3"/>
  <c r="D269" i="3"/>
  <c r="AA269" i="3"/>
  <c r="O269" i="3"/>
  <c r="C269" i="3"/>
  <c r="Y269" i="3"/>
  <c r="M269" i="3"/>
  <c r="L269" i="3"/>
  <c r="K269" i="3"/>
  <c r="N269" i="3"/>
  <c r="W269" i="3"/>
  <c r="Z269" i="3"/>
  <c r="X269" i="3"/>
  <c r="R270" i="3"/>
  <c r="F270" i="3"/>
  <c r="Q270" i="3"/>
  <c r="E270" i="3"/>
  <c r="AB270" i="3"/>
  <c r="P270" i="3"/>
  <c r="D270" i="3"/>
  <c r="AA270" i="3"/>
  <c r="O270" i="3"/>
  <c r="C270" i="3"/>
  <c r="Z270" i="3"/>
  <c r="N270" i="3"/>
  <c r="Y270" i="3"/>
  <c r="M270" i="3"/>
  <c r="X270" i="3"/>
  <c r="L270" i="3"/>
  <c r="W270" i="3"/>
  <c r="K270" i="3"/>
  <c r="U270" i="3"/>
  <c r="I270" i="3"/>
  <c r="V270" i="3"/>
  <c r="T270" i="3"/>
  <c r="S270" i="3"/>
  <c r="J270" i="3"/>
  <c r="H270" i="3"/>
  <c r="G270" i="3"/>
  <c r="S249" i="3"/>
  <c r="S298" i="3" s="1"/>
  <c r="G249" i="3"/>
  <c r="G298" i="3" s="1"/>
  <c r="R249" i="3"/>
  <c r="R298" i="3" s="1"/>
  <c r="F249" i="3"/>
  <c r="F298" i="3" s="1"/>
  <c r="Q249" i="3"/>
  <c r="Q298" i="3" s="1"/>
  <c r="E249" i="3"/>
  <c r="E298" i="3" s="1"/>
  <c r="AB249" i="3"/>
  <c r="AB298" i="3" s="1"/>
  <c r="P249" i="3"/>
  <c r="P298" i="3" s="1"/>
  <c r="D249" i="3"/>
  <c r="D298" i="3" s="1"/>
  <c r="AA249" i="3"/>
  <c r="AA298" i="3" s="1"/>
  <c r="O249" i="3"/>
  <c r="O298" i="3" s="1"/>
  <c r="C249" i="3"/>
  <c r="C298" i="3" s="1"/>
  <c r="Z249" i="3"/>
  <c r="Z298" i="3" s="1"/>
  <c r="N249" i="3"/>
  <c r="N298" i="3" s="1"/>
  <c r="Y249" i="3"/>
  <c r="Y298" i="3" s="1"/>
  <c r="M249" i="3"/>
  <c r="M298" i="3" s="1"/>
  <c r="X249" i="3"/>
  <c r="X298" i="3" s="1"/>
  <c r="L249" i="3"/>
  <c r="L298" i="3" s="1"/>
  <c r="V249" i="3"/>
  <c r="V298" i="3" s="1"/>
  <c r="J249" i="3"/>
  <c r="J298" i="3" s="1"/>
  <c r="U249" i="3"/>
  <c r="U298" i="3" s="1"/>
  <c r="T249" i="3"/>
  <c r="T298" i="3" s="1"/>
  <c r="K249" i="3"/>
  <c r="K298" i="3" s="1"/>
  <c r="I249" i="3"/>
  <c r="I298" i="3" s="1"/>
  <c r="W249" i="3"/>
  <c r="W298" i="3" s="1"/>
  <c r="H249" i="3"/>
  <c r="H298" i="3" s="1"/>
  <c r="R264" i="3"/>
  <c r="F264" i="3"/>
  <c r="Q264" i="3"/>
  <c r="E264" i="3"/>
  <c r="AB264" i="3"/>
  <c r="P264" i="3"/>
  <c r="D264" i="3"/>
  <c r="AA264" i="3"/>
  <c r="O264" i="3"/>
  <c r="C264" i="3"/>
  <c r="Z264" i="3"/>
  <c r="N264" i="3"/>
  <c r="Y264" i="3"/>
  <c r="M264" i="3"/>
  <c r="X264" i="3"/>
  <c r="L264" i="3"/>
  <c r="W264" i="3"/>
  <c r="K264" i="3"/>
  <c r="U264" i="3"/>
  <c r="I264" i="3"/>
  <c r="H264" i="3"/>
  <c r="G264" i="3"/>
  <c r="J264" i="3"/>
  <c r="S264" i="3"/>
  <c r="V264" i="3"/>
  <c r="T264" i="3"/>
  <c r="S243" i="3"/>
  <c r="G243" i="3"/>
  <c r="R243" i="3"/>
  <c r="F243" i="3"/>
  <c r="Q243" i="3"/>
  <c r="E243" i="3"/>
  <c r="AB243" i="3"/>
  <c r="P243" i="3"/>
  <c r="D243" i="3"/>
  <c r="AA243" i="3"/>
  <c r="O243" i="3"/>
  <c r="C243" i="3"/>
  <c r="Z243" i="3"/>
  <c r="N243" i="3"/>
  <c r="Y243" i="3"/>
  <c r="M243" i="3"/>
  <c r="X243" i="3"/>
  <c r="L243" i="3"/>
  <c r="V243" i="3"/>
  <c r="J243" i="3"/>
  <c r="W243" i="3"/>
  <c r="H243" i="3"/>
  <c r="U243" i="3"/>
  <c r="T243" i="3"/>
  <c r="K243" i="3"/>
  <c r="I243" i="3"/>
  <c r="R267" i="3"/>
  <c r="F267" i="3"/>
  <c r="Q267" i="3"/>
  <c r="E267" i="3"/>
  <c r="AB267" i="3"/>
  <c r="P267" i="3"/>
  <c r="D267" i="3"/>
  <c r="AA267" i="3"/>
  <c r="O267" i="3"/>
  <c r="C267" i="3"/>
  <c r="Z267" i="3"/>
  <c r="N267" i="3"/>
  <c r="Y267" i="3"/>
  <c r="M267" i="3"/>
  <c r="X267" i="3"/>
  <c r="L267" i="3"/>
  <c r="W267" i="3"/>
  <c r="K267" i="3"/>
  <c r="U267" i="3"/>
  <c r="I267" i="3"/>
  <c r="T267" i="3"/>
  <c r="S267" i="3"/>
  <c r="J267" i="3"/>
  <c r="V267" i="3"/>
  <c r="H267" i="3"/>
  <c r="G267" i="3"/>
  <c r="S246" i="3"/>
  <c r="S295" i="3" s="1"/>
  <c r="S321" i="3" s="1"/>
  <c r="G246" i="3"/>
  <c r="G295" i="3" s="1"/>
  <c r="G321" i="3" s="1"/>
  <c r="R246" i="3"/>
  <c r="R295" i="3" s="1"/>
  <c r="R321" i="3" s="1"/>
  <c r="F246" i="3"/>
  <c r="F295" i="3" s="1"/>
  <c r="F321" i="3" s="1"/>
  <c r="Q246" i="3"/>
  <c r="Q295" i="3" s="1"/>
  <c r="Q321" i="3" s="1"/>
  <c r="E246" i="3"/>
  <c r="E295" i="3" s="1"/>
  <c r="E321" i="3" s="1"/>
  <c r="AB246" i="3"/>
  <c r="AB295" i="3" s="1"/>
  <c r="AB321" i="3" s="1"/>
  <c r="P246" i="3"/>
  <c r="P295" i="3" s="1"/>
  <c r="P321" i="3" s="1"/>
  <c r="D246" i="3"/>
  <c r="D295" i="3" s="1"/>
  <c r="D321" i="3" s="1"/>
  <c r="AA246" i="3"/>
  <c r="AA295" i="3" s="1"/>
  <c r="AA321" i="3" s="1"/>
  <c r="O246" i="3"/>
  <c r="O295" i="3" s="1"/>
  <c r="O321" i="3" s="1"/>
  <c r="C246" i="3"/>
  <c r="C295" i="3" s="1"/>
  <c r="C321" i="3" s="1"/>
  <c r="Z246" i="3"/>
  <c r="Z295" i="3" s="1"/>
  <c r="Z321" i="3" s="1"/>
  <c r="N246" i="3"/>
  <c r="N295" i="3" s="1"/>
  <c r="N321" i="3" s="1"/>
  <c r="Y246" i="3"/>
  <c r="Y295" i="3" s="1"/>
  <c r="Y321" i="3" s="1"/>
  <c r="M246" i="3"/>
  <c r="M295" i="3" s="1"/>
  <c r="M321" i="3" s="1"/>
  <c r="X246" i="3"/>
  <c r="X295" i="3" s="1"/>
  <c r="X321" i="3" s="1"/>
  <c r="L246" i="3"/>
  <c r="L295" i="3" s="1"/>
  <c r="L321" i="3" s="1"/>
  <c r="V246" i="3"/>
  <c r="V295" i="3" s="1"/>
  <c r="V321" i="3" s="1"/>
  <c r="J246" i="3"/>
  <c r="J295" i="3" s="1"/>
  <c r="J321" i="3" s="1"/>
  <c r="I246" i="3"/>
  <c r="I295" i="3" s="1"/>
  <c r="I321" i="3" s="1"/>
  <c r="H246" i="3"/>
  <c r="H295" i="3" s="1"/>
  <c r="H321" i="3" s="1"/>
  <c r="T246" i="3"/>
  <c r="T295" i="3" s="1"/>
  <c r="T321" i="3" s="1"/>
  <c r="K246" i="3"/>
  <c r="K295" i="3" s="1"/>
  <c r="K321" i="3" s="1"/>
  <c r="W246" i="3"/>
  <c r="W295" i="3" s="1"/>
  <c r="W321" i="3" s="1"/>
  <c r="U246" i="3"/>
  <c r="U295" i="3" s="1"/>
  <c r="U321" i="3" s="1"/>
  <c r="F556" i="3"/>
  <c r="F564" i="3" s="1"/>
  <c r="F574" i="3" s="1"/>
  <c r="F555" i="3"/>
  <c r="L556" i="3"/>
  <c r="L564" i="3" s="1"/>
  <c r="L574" i="3" s="1"/>
  <c r="L555" i="3"/>
  <c r="Y397" i="3"/>
  <c r="Y405" i="3" s="1"/>
  <c r="Y415" i="3" s="1"/>
  <c r="Y396" i="3"/>
  <c r="R397" i="3"/>
  <c r="R405" i="3" s="1"/>
  <c r="R415" i="3" s="1"/>
  <c r="R396" i="3"/>
  <c r="X609" i="3"/>
  <c r="X617" i="3" s="1"/>
  <c r="X627" i="3" s="1"/>
  <c r="X608" i="3"/>
  <c r="Q608" i="3"/>
  <c r="Q609" i="3"/>
  <c r="Q617" i="3" s="1"/>
  <c r="Q627" i="3" s="1"/>
  <c r="C450" i="3"/>
  <c r="C458" i="3" s="1"/>
  <c r="C468" i="3" s="1"/>
  <c r="C449" i="3"/>
  <c r="G450" i="3"/>
  <c r="G458" i="3" s="1"/>
  <c r="G468" i="3" s="1"/>
  <c r="G449" i="3"/>
  <c r="M450" i="3"/>
  <c r="M458" i="3" s="1"/>
  <c r="M468" i="3" s="1"/>
  <c r="M449" i="3"/>
  <c r="D662" i="3"/>
  <c r="D670" i="3" s="1"/>
  <c r="D680" i="3" s="1"/>
  <c r="D661" i="3"/>
  <c r="Y661" i="3"/>
  <c r="Y662" i="3"/>
  <c r="Y670" i="3" s="1"/>
  <c r="Y680" i="3" s="1"/>
  <c r="J503" i="3"/>
  <c r="J511" i="3" s="1"/>
  <c r="J521" i="3" s="1"/>
  <c r="J502" i="3"/>
  <c r="AA502" i="3"/>
  <c r="AA503" i="3"/>
  <c r="AA511" i="3" s="1"/>
  <c r="AA521" i="3" s="1"/>
  <c r="R556" i="3"/>
  <c r="R564" i="3" s="1"/>
  <c r="R574" i="3" s="1"/>
  <c r="R555" i="3"/>
  <c r="X556" i="3"/>
  <c r="X564" i="3" s="1"/>
  <c r="X574" i="3" s="1"/>
  <c r="X555" i="3"/>
  <c r="H397" i="3"/>
  <c r="H405" i="3" s="1"/>
  <c r="H415" i="3" s="1"/>
  <c r="H396" i="3"/>
  <c r="N396" i="3"/>
  <c r="N397" i="3"/>
  <c r="N405" i="3" s="1"/>
  <c r="N415" i="3" s="1"/>
  <c r="G397" i="3"/>
  <c r="G405" i="3" s="1"/>
  <c r="G415" i="3" s="1"/>
  <c r="G396" i="3"/>
  <c r="M609" i="3"/>
  <c r="M617" i="3" s="1"/>
  <c r="M627" i="3" s="1"/>
  <c r="M608" i="3"/>
  <c r="F609" i="3"/>
  <c r="F617" i="3" s="1"/>
  <c r="F627" i="3" s="1"/>
  <c r="F608" i="3"/>
  <c r="N450" i="3"/>
  <c r="N458" i="3" s="1"/>
  <c r="N468" i="3" s="1"/>
  <c r="N449" i="3"/>
  <c r="S450" i="3"/>
  <c r="S458" i="3" s="1"/>
  <c r="S468" i="3" s="1"/>
  <c r="S449" i="3"/>
  <c r="Y450" i="3"/>
  <c r="Y458" i="3" s="1"/>
  <c r="Y468" i="3" s="1"/>
  <c r="Y449" i="3"/>
  <c r="S662" i="3"/>
  <c r="S670" i="3" s="1"/>
  <c r="S680" i="3" s="1"/>
  <c r="S661" i="3"/>
  <c r="Z661" i="3"/>
  <c r="Z662" i="3"/>
  <c r="Z670" i="3" s="1"/>
  <c r="Z680" i="3" s="1"/>
  <c r="T503" i="3"/>
  <c r="T511" i="3" s="1"/>
  <c r="T521" i="3" s="1"/>
  <c r="T502" i="3"/>
  <c r="D502" i="3"/>
  <c r="D503" i="3"/>
  <c r="D511" i="3" s="1"/>
  <c r="D521" i="3" s="1"/>
  <c r="K281" i="3"/>
  <c r="K288" i="3" s="1"/>
  <c r="K193" i="3"/>
  <c r="R281" i="3"/>
  <c r="R288" i="3" s="1"/>
  <c r="R193" i="3"/>
  <c r="O281" i="3"/>
  <c r="O288" i="3" s="1"/>
  <c r="O193" i="3"/>
  <c r="AB54" i="3"/>
  <c r="R54" i="3"/>
  <c r="H281" i="3"/>
  <c r="H288" i="3" s="1"/>
  <c r="H193" i="3"/>
  <c r="AA281" i="3"/>
  <c r="AA288" i="3" s="1"/>
  <c r="AA193" i="3"/>
  <c r="G556" i="3"/>
  <c r="G564" i="3" s="1"/>
  <c r="G574" i="3" s="1"/>
  <c r="G555" i="3"/>
  <c r="M556" i="3"/>
  <c r="M564" i="3" s="1"/>
  <c r="M574" i="3" s="1"/>
  <c r="M555" i="3"/>
  <c r="I397" i="3"/>
  <c r="I405" i="3" s="1"/>
  <c r="I415" i="3" s="1"/>
  <c r="I396" i="3"/>
  <c r="Z396" i="3"/>
  <c r="Z397" i="3"/>
  <c r="Z405" i="3" s="1"/>
  <c r="Z415" i="3" s="1"/>
  <c r="S397" i="3"/>
  <c r="S405" i="3" s="1"/>
  <c r="S415" i="3" s="1"/>
  <c r="S396" i="3"/>
  <c r="Y609" i="3"/>
  <c r="Y617" i="3" s="1"/>
  <c r="Y627" i="3" s="1"/>
  <c r="Y608" i="3"/>
  <c r="R609" i="3"/>
  <c r="R617" i="3" s="1"/>
  <c r="R627" i="3" s="1"/>
  <c r="R608" i="3"/>
  <c r="O450" i="3"/>
  <c r="O458" i="3" s="1"/>
  <c r="O468" i="3" s="1"/>
  <c r="O449" i="3"/>
  <c r="H449" i="3"/>
  <c r="H450" i="3"/>
  <c r="H458" i="3" s="1"/>
  <c r="H468" i="3" s="1"/>
  <c r="E662" i="3"/>
  <c r="E670" i="3" s="1"/>
  <c r="E680" i="3" s="1"/>
  <c r="E661" i="3"/>
  <c r="C662" i="3"/>
  <c r="C670" i="3" s="1"/>
  <c r="C680" i="3" s="1"/>
  <c r="C661" i="3"/>
  <c r="K503" i="3"/>
  <c r="K511" i="3" s="1"/>
  <c r="K521" i="3" s="1"/>
  <c r="K502" i="3"/>
  <c r="P502" i="3"/>
  <c r="P503" i="3"/>
  <c r="P511" i="3" s="1"/>
  <c r="P521" i="3" s="1"/>
  <c r="C193" i="3"/>
  <c r="C281" i="3"/>
  <c r="C288" i="3" s="1"/>
  <c r="K54" i="3"/>
  <c r="AB283" i="3"/>
  <c r="W281" i="3"/>
  <c r="W288" i="3" s="1"/>
  <c r="W193" i="3"/>
  <c r="AB285" i="3"/>
  <c r="L281" i="3"/>
  <c r="L288" i="3" s="1"/>
  <c r="L193" i="3"/>
  <c r="AB282" i="3"/>
  <c r="I54" i="3"/>
  <c r="S556" i="3"/>
  <c r="S564" i="3" s="1"/>
  <c r="S574" i="3" s="1"/>
  <c r="S555" i="3"/>
  <c r="Y556" i="3"/>
  <c r="Y564" i="3" s="1"/>
  <c r="Y574" i="3" s="1"/>
  <c r="Y555" i="3"/>
  <c r="T397" i="3"/>
  <c r="T405" i="3" s="1"/>
  <c r="T415" i="3" s="1"/>
  <c r="T396" i="3"/>
  <c r="C396" i="3"/>
  <c r="C397" i="3"/>
  <c r="C405" i="3" s="1"/>
  <c r="C415" i="3" s="1"/>
  <c r="N609" i="3"/>
  <c r="N617" i="3" s="1"/>
  <c r="N627" i="3" s="1"/>
  <c r="N608" i="3"/>
  <c r="G609" i="3"/>
  <c r="G617" i="3" s="1"/>
  <c r="G627" i="3" s="1"/>
  <c r="G608" i="3"/>
  <c r="Z450" i="3"/>
  <c r="Z458" i="3" s="1"/>
  <c r="Z468" i="3" s="1"/>
  <c r="Z449" i="3"/>
  <c r="T449" i="3"/>
  <c r="T450" i="3"/>
  <c r="T458" i="3" s="1"/>
  <c r="T468" i="3" s="1"/>
  <c r="T662" i="3"/>
  <c r="T670" i="3" s="1"/>
  <c r="T680" i="3" s="1"/>
  <c r="T661" i="3"/>
  <c r="O662" i="3"/>
  <c r="O670" i="3" s="1"/>
  <c r="O680" i="3" s="1"/>
  <c r="O661" i="3"/>
  <c r="W503" i="3"/>
  <c r="W511" i="3" s="1"/>
  <c r="W521" i="3" s="1"/>
  <c r="W502" i="3"/>
  <c r="AB502" i="3"/>
  <c r="AB503" i="3"/>
  <c r="AB511" i="3" s="1"/>
  <c r="AB521" i="3" s="1"/>
  <c r="V281" i="3"/>
  <c r="V288" i="3" s="1"/>
  <c r="V193" i="3"/>
  <c r="X281" i="3"/>
  <c r="X288" i="3" s="1"/>
  <c r="X193" i="3"/>
  <c r="D193" i="3"/>
  <c r="D281" i="3"/>
  <c r="D288" i="3" s="1"/>
  <c r="U54" i="3"/>
  <c r="C556" i="3"/>
  <c r="C564" i="3" s="1"/>
  <c r="C574" i="3" s="1"/>
  <c r="C555" i="3"/>
  <c r="H556" i="3"/>
  <c r="H564" i="3" s="1"/>
  <c r="H574" i="3" s="1"/>
  <c r="H555" i="3"/>
  <c r="N556" i="3"/>
  <c r="N564" i="3" s="1"/>
  <c r="N574" i="3" s="1"/>
  <c r="N555" i="3"/>
  <c r="U397" i="3"/>
  <c r="U405" i="3" s="1"/>
  <c r="U415" i="3" s="1"/>
  <c r="U396" i="3"/>
  <c r="O396" i="3"/>
  <c r="O397" i="3"/>
  <c r="O405" i="3" s="1"/>
  <c r="O415" i="3" s="1"/>
  <c r="Z609" i="3"/>
  <c r="Z617" i="3" s="1"/>
  <c r="Z627" i="3" s="1"/>
  <c r="Z608" i="3"/>
  <c r="S609" i="3"/>
  <c r="S617" i="3" s="1"/>
  <c r="S627" i="3" s="1"/>
  <c r="S608" i="3"/>
  <c r="AA450" i="3"/>
  <c r="AA458" i="3" s="1"/>
  <c r="AA468" i="3" s="1"/>
  <c r="AA449" i="3"/>
  <c r="I449" i="3"/>
  <c r="I450" i="3"/>
  <c r="I458" i="3" s="1"/>
  <c r="I468" i="3" s="1"/>
  <c r="H662" i="3"/>
  <c r="H670" i="3" s="1"/>
  <c r="H680" i="3" s="1"/>
  <c r="H661" i="3"/>
  <c r="F662" i="3"/>
  <c r="F670" i="3" s="1"/>
  <c r="F680" i="3" s="1"/>
  <c r="F661" i="3"/>
  <c r="AA662" i="3"/>
  <c r="AA670" i="3" s="1"/>
  <c r="AA680" i="3" s="1"/>
  <c r="AA661" i="3"/>
  <c r="L503" i="3"/>
  <c r="L511" i="3" s="1"/>
  <c r="L521" i="3" s="1"/>
  <c r="L502" i="3"/>
  <c r="E503" i="3"/>
  <c r="E511" i="3" s="1"/>
  <c r="E521" i="3" s="1"/>
  <c r="E502" i="3"/>
  <c r="T54" i="3"/>
  <c r="D556" i="3"/>
  <c r="D564" i="3" s="1"/>
  <c r="D574" i="3" s="1"/>
  <c r="D555" i="3"/>
  <c r="T556" i="3"/>
  <c r="T564" i="3" s="1"/>
  <c r="T574" i="3" s="1"/>
  <c r="T555" i="3"/>
  <c r="Z556" i="3"/>
  <c r="Z564" i="3" s="1"/>
  <c r="Z574" i="3" s="1"/>
  <c r="Z555" i="3"/>
  <c r="J397" i="3"/>
  <c r="J405" i="3" s="1"/>
  <c r="J415" i="3" s="1"/>
  <c r="J396" i="3"/>
  <c r="AA396" i="3"/>
  <c r="AA397" i="3"/>
  <c r="AA405" i="3" s="1"/>
  <c r="AA415" i="3" s="1"/>
  <c r="J609" i="3"/>
  <c r="J617" i="3" s="1"/>
  <c r="J627" i="3" s="1"/>
  <c r="J608" i="3"/>
  <c r="C608" i="3"/>
  <c r="C609" i="3"/>
  <c r="C617" i="3" s="1"/>
  <c r="C627" i="3" s="1"/>
  <c r="H609" i="3"/>
  <c r="H617" i="3" s="1"/>
  <c r="H627" i="3" s="1"/>
  <c r="H608" i="3"/>
  <c r="D449" i="3"/>
  <c r="D450" i="3"/>
  <c r="D458" i="3" s="1"/>
  <c r="D468" i="3" s="1"/>
  <c r="U449" i="3"/>
  <c r="U450" i="3"/>
  <c r="U458" i="3" s="1"/>
  <c r="U468" i="3" s="1"/>
  <c r="I662" i="3"/>
  <c r="I670" i="3" s="1"/>
  <c r="I680" i="3" s="1"/>
  <c r="I661" i="3"/>
  <c r="U662" i="3"/>
  <c r="U670" i="3" s="1"/>
  <c r="U680" i="3" s="1"/>
  <c r="U661" i="3"/>
  <c r="AB662" i="3"/>
  <c r="AB670" i="3" s="1"/>
  <c r="AB680" i="3" s="1"/>
  <c r="AB661" i="3"/>
  <c r="X503" i="3"/>
  <c r="X511" i="3" s="1"/>
  <c r="X521" i="3" s="1"/>
  <c r="X502" i="3"/>
  <c r="Q503" i="3"/>
  <c r="Q511" i="3" s="1"/>
  <c r="Q521" i="3" s="1"/>
  <c r="Q502" i="3"/>
  <c r="T281" i="3"/>
  <c r="T288" i="3" s="1"/>
  <c r="T193" i="3"/>
  <c r="P281" i="3"/>
  <c r="P288" i="3" s="1"/>
  <c r="P193" i="3"/>
  <c r="O556" i="3"/>
  <c r="O564" i="3" s="1"/>
  <c r="O574" i="3" s="1"/>
  <c r="O555" i="3"/>
  <c r="I555" i="3"/>
  <c r="I556" i="3"/>
  <c r="I564" i="3" s="1"/>
  <c r="I574" i="3" s="1"/>
  <c r="V397" i="3"/>
  <c r="V405" i="3" s="1"/>
  <c r="V415" i="3" s="1"/>
  <c r="V396" i="3"/>
  <c r="D396" i="3"/>
  <c r="D397" i="3"/>
  <c r="D405" i="3" s="1"/>
  <c r="D415" i="3" s="1"/>
  <c r="I609" i="3"/>
  <c r="I617" i="3" s="1"/>
  <c r="I627" i="3" s="1"/>
  <c r="I608" i="3"/>
  <c r="O608" i="3"/>
  <c r="O609" i="3"/>
  <c r="O617" i="3" s="1"/>
  <c r="O627" i="3" s="1"/>
  <c r="T609" i="3"/>
  <c r="T617" i="3" s="1"/>
  <c r="T627" i="3" s="1"/>
  <c r="T608" i="3"/>
  <c r="P449" i="3"/>
  <c r="P450" i="3"/>
  <c r="P458" i="3" s="1"/>
  <c r="P468" i="3" s="1"/>
  <c r="J449" i="3"/>
  <c r="J450" i="3"/>
  <c r="J458" i="3" s="1"/>
  <c r="J468" i="3" s="1"/>
  <c r="J662" i="3"/>
  <c r="J670" i="3" s="1"/>
  <c r="J680" i="3" s="1"/>
  <c r="J661" i="3"/>
  <c r="G662" i="3"/>
  <c r="G670" i="3" s="1"/>
  <c r="G680" i="3" s="1"/>
  <c r="G661" i="3"/>
  <c r="M503" i="3"/>
  <c r="M511" i="3" s="1"/>
  <c r="M521" i="3" s="1"/>
  <c r="M502" i="3"/>
  <c r="F503" i="3"/>
  <c r="F511" i="3" s="1"/>
  <c r="F521" i="3" s="1"/>
  <c r="F502" i="3"/>
  <c r="I281" i="3"/>
  <c r="I288" i="3" s="1"/>
  <c r="I193" i="3"/>
  <c r="N281" i="3"/>
  <c r="N288" i="3" s="1"/>
  <c r="N193" i="3"/>
  <c r="AB286" i="3"/>
  <c r="Q281" i="3"/>
  <c r="Q288" i="3" s="1"/>
  <c r="Q193" i="3"/>
  <c r="P54" i="3"/>
  <c r="L54" i="3"/>
  <c r="J54" i="3"/>
  <c r="Y281" i="3"/>
  <c r="Y288" i="3" s="1"/>
  <c r="Y193" i="3"/>
  <c r="AB287" i="3"/>
  <c r="V54" i="3"/>
  <c r="P556" i="3"/>
  <c r="P564" i="3" s="1"/>
  <c r="P574" i="3" s="1"/>
  <c r="P555" i="3"/>
  <c r="U555" i="3"/>
  <c r="U556" i="3"/>
  <c r="U564" i="3" s="1"/>
  <c r="U574" i="3" s="1"/>
  <c r="K397" i="3"/>
  <c r="K405" i="3" s="1"/>
  <c r="K415" i="3" s="1"/>
  <c r="K396" i="3"/>
  <c r="P396" i="3"/>
  <c r="P397" i="3"/>
  <c r="P405" i="3" s="1"/>
  <c r="P415" i="3" s="1"/>
  <c r="U609" i="3"/>
  <c r="U617" i="3" s="1"/>
  <c r="U627" i="3" s="1"/>
  <c r="U608" i="3"/>
  <c r="AA608" i="3"/>
  <c r="AA609" i="3"/>
  <c r="AA617" i="3" s="1"/>
  <c r="AA627" i="3" s="1"/>
  <c r="AB450" i="3"/>
  <c r="AB458" i="3" s="1"/>
  <c r="AB468" i="3" s="1"/>
  <c r="AB449" i="3"/>
  <c r="V449" i="3"/>
  <c r="V450" i="3"/>
  <c r="V458" i="3" s="1"/>
  <c r="V468" i="3" s="1"/>
  <c r="K661" i="3"/>
  <c r="K662" i="3"/>
  <c r="K670" i="3" s="1"/>
  <c r="K680" i="3" s="1"/>
  <c r="V662" i="3"/>
  <c r="V670" i="3" s="1"/>
  <c r="V680" i="3" s="1"/>
  <c r="V661" i="3"/>
  <c r="Y503" i="3"/>
  <c r="Y511" i="3" s="1"/>
  <c r="Y521" i="3" s="1"/>
  <c r="Y502" i="3"/>
  <c r="R503" i="3"/>
  <c r="R511" i="3" s="1"/>
  <c r="R521" i="3" s="1"/>
  <c r="R502" i="3"/>
  <c r="J281" i="3"/>
  <c r="J288" i="3" s="1"/>
  <c r="J193" i="3"/>
  <c r="M281" i="3"/>
  <c r="M288" i="3" s="1"/>
  <c r="M193" i="3"/>
  <c r="AB193" i="3"/>
  <c r="AB281" i="3"/>
  <c r="AB284" i="3"/>
  <c r="AB320" i="3" s="1"/>
  <c r="E281" i="3"/>
  <c r="E288" i="3" s="1"/>
  <c r="E193" i="3"/>
  <c r="Q54" i="3"/>
  <c r="N54" i="3"/>
  <c r="C54" i="3"/>
  <c r="AA556" i="3"/>
  <c r="AA564" i="3" s="1"/>
  <c r="AA574" i="3" s="1"/>
  <c r="AA555" i="3"/>
  <c r="J555" i="3"/>
  <c r="J556" i="3"/>
  <c r="J564" i="3" s="1"/>
  <c r="J574" i="3" s="1"/>
  <c r="W397" i="3"/>
  <c r="W405" i="3" s="1"/>
  <c r="W415" i="3" s="1"/>
  <c r="W396" i="3"/>
  <c r="AB396" i="3"/>
  <c r="AB397" i="3"/>
  <c r="AB405" i="3" s="1"/>
  <c r="AB415" i="3" s="1"/>
  <c r="V609" i="3"/>
  <c r="V617" i="3" s="1"/>
  <c r="V627" i="3" s="1"/>
  <c r="V608" i="3"/>
  <c r="D608" i="3"/>
  <c r="D609" i="3"/>
  <c r="D617" i="3" s="1"/>
  <c r="D627" i="3" s="1"/>
  <c r="E450" i="3"/>
  <c r="E458" i="3" s="1"/>
  <c r="E468" i="3" s="1"/>
  <c r="E449" i="3"/>
  <c r="K450" i="3"/>
  <c r="K458" i="3" s="1"/>
  <c r="K468" i="3" s="1"/>
  <c r="K449" i="3"/>
  <c r="N662" i="3"/>
  <c r="N670" i="3" s="1"/>
  <c r="N680" i="3" s="1"/>
  <c r="N661" i="3"/>
  <c r="W661" i="3"/>
  <c r="W662" i="3"/>
  <c r="W670" i="3" s="1"/>
  <c r="W680" i="3" s="1"/>
  <c r="U503" i="3"/>
  <c r="U511" i="3" s="1"/>
  <c r="U521" i="3" s="1"/>
  <c r="U502" i="3"/>
  <c r="N502" i="3"/>
  <c r="N503" i="3"/>
  <c r="N511" i="3" s="1"/>
  <c r="N521" i="3" s="1"/>
  <c r="G503" i="3"/>
  <c r="G511" i="3" s="1"/>
  <c r="G521" i="3" s="1"/>
  <c r="G502" i="3"/>
  <c r="AB556" i="3"/>
  <c r="AB564" i="3" s="1"/>
  <c r="AB574" i="3" s="1"/>
  <c r="AB555" i="3"/>
  <c r="V555" i="3"/>
  <c r="V556" i="3"/>
  <c r="V564" i="3" s="1"/>
  <c r="V574" i="3" s="1"/>
  <c r="L397" i="3"/>
  <c r="L405" i="3" s="1"/>
  <c r="L415" i="3" s="1"/>
  <c r="L396" i="3"/>
  <c r="E397" i="3"/>
  <c r="E405" i="3" s="1"/>
  <c r="E415" i="3" s="1"/>
  <c r="E396" i="3"/>
  <c r="K609" i="3"/>
  <c r="K617" i="3" s="1"/>
  <c r="K627" i="3" s="1"/>
  <c r="K608" i="3"/>
  <c r="P608" i="3"/>
  <c r="P609" i="3"/>
  <c r="P617" i="3" s="1"/>
  <c r="P627" i="3" s="1"/>
  <c r="Q450" i="3"/>
  <c r="Q458" i="3" s="1"/>
  <c r="Q468" i="3" s="1"/>
  <c r="Q449" i="3"/>
  <c r="W450" i="3"/>
  <c r="W458" i="3" s="1"/>
  <c r="W468" i="3" s="1"/>
  <c r="W449" i="3"/>
  <c r="P662" i="3"/>
  <c r="P670" i="3" s="1"/>
  <c r="P680" i="3" s="1"/>
  <c r="P661" i="3"/>
  <c r="L661" i="3"/>
  <c r="L662" i="3"/>
  <c r="L670" i="3" s="1"/>
  <c r="L680" i="3" s="1"/>
  <c r="V503" i="3"/>
  <c r="V511" i="3" s="1"/>
  <c r="V521" i="3" s="1"/>
  <c r="V502" i="3"/>
  <c r="Z502" i="3"/>
  <c r="Z503" i="3"/>
  <c r="Z511" i="3" s="1"/>
  <c r="Z521" i="3" s="1"/>
  <c r="S503" i="3"/>
  <c r="S511" i="3" s="1"/>
  <c r="S521" i="3" s="1"/>
  <c r="S502" i="3"/>
  <c r="G281" i="3"/>
  <c r="G288" i="3" s="1"/>
  <c r="G193" i="3"/>
  <c r="U281" i="3"/>
  <c r="U288" i="3" s="1"/>
  <c r="U193" i="3"/>
  <c r="Z281" i="3"/>
  <c r="Z288" i="3" s="1"/>
  <c r="Z193" i="3"/>
  <c r="W54" i="3"/>
  <c r="X54" i="3"/>
  <c r="H54" i="3"/>
  <c r="M54" i="3"/>
  <c r="AA54" i="3"/>
  <c r="E556" i="3"/>
  <c r="E564" i="3" s="1"/>
  <c r="E574" i="3" s="1"/>
  <c r="E555" i="3"/>
  <c r="K555" i="3"/>
  <c r="K556" i="3"/>
  <c r="K564" i="3" s="1"/>
  <c r="K574" i="3" s="1"/>
  <c r="X397" i="3"/>
  <c r="X405" i="3" s="1"/>
  <c r="X415" i="3" s="1"/>
  <c r="X396" i="3"/>
  <c r="Q397" i="3"/>
  <c r="Q405" i="3" s="1"/>
  <c r="Q415" i="3" s="1"/>
  <c r="Q396" i="3"/>
  <c r="W609" i="3"/>
  <c r="W617" i="3" s="1"/>
  <c r="W627" i="3" s="1"/>
  <c r="W608" i="3"/>
  <c r="AB608" i="3"/>
  <c r="AB609" i="3"/>
  <c r="AB617" i="3" s="1"/>
  <c r="AB627" i="3" s="1"/>
  <c r="F450" i="3"/>
  <c r="F458" i="3" s="1"/>
  <c r="F468" i="3" s="1"/>
  <c r="F449" i="3"/>
  <c r="L450" i="3"/>
  <c r="L458" i="3" s="1"/>
  <c r="L468" i="3" s="1"/>
  <c r="L449" i="3"/>
  <c r="Q662" i="3"/>
  <c r="Q670" i="3" s="1"/>
  <c r="Q680" i="3" s="1"/>
  <c r="Q661" i="3"/>
  <c r="X661" i="3"/>
  <c r="X662" i="3"/>
  <c r="X670" i="3" s="1"/>
  <c r="X680" i="3" s="1"/>
  <c r="H503" i="3"/>
  <c r="H511" i="3" s="1"/>
  <c r="H521" i="3" s="1"/>
  <c r="H502" i="3"/>
  <c r="C502" i="3"/>
  <c r="C503" i="3"/>
  <c r="C511" i="3" s="1"/>
  <c r="C521" i="3" s="1"/>
  <c r="S281" i="3"/>
  <c r="S288" i="3" s="1"/>
  <c r="S193" i="3"/>
  <c r="F281" i="3"/>
  <c r="F288" i="3" s="1"/>
  <c r="F193" i="3"/>
  <c r="S54" i="3"/>
  <c r="G54" i="3"/>
  <c r="Z54" i="3"/>
  <c r="Q556" i="3"/>
  <c r="Q564" i="3" s="1"/>
  <c r="Q574" i="3" s="1"/>
  <c r="Q555" i="3"/>
  <c r="W555" i="3"/>
  <c r="W556" i="3"/>
  <c r="W564" i="3" s="1"/>
  <c r="W574" i="3" s="1"/>
  <c r="M397" i="3"/>
  <c r="M405" i="3" s="1"/>
  <c r="M415" i="3" s="1"/>
  <c r="M396" i="3"/>
  <c r="F397" i="3"/>
  <c r="F405" i="3" s="1"/>
  <c r="F415" i="3" s="1"/>
  <c r="F396" i="3"/>
  <c r="L609" i="3"/>
  <c r="L617" i="3" s="1"/>
  <c r="L627" i="3" s="1"/>
  <c r="L608" i="3"/>
  <c r="E608" i="3"/>
  <c r="E609" i="3"/>
  <c r="E617" i="3" s="1"/>
  <c r="E627" i="3" s="1"/>
  <c r="R450" i="3"/>
  <c r="R458" i="3" s="1"/>
  <c r="R468" i="3" s="1"/>
  <c r="R449" i="3"/>
  <c r="X450" i="3"/>
  <c r="X458" i="3" s="1"/>
  <c r="X468" i="3" s="1"/>
  <c r="X449" i="3"/>
  <c r="R662" i="3"/>
  <c r="R670" i="3" s="1"/>
  <c r="R680" i="3" s="1"/>
  <c r="R661" i="3"/>
  <c r="M661" i="3"/>
  <c r="M662" i="3"/>
  <c r="M670" i="3" s="1"/>
  <c r="M680" i="3" s="1"/>
  <c r="I503" i="3"/>
  <c r="I511" i="3" s="1"/>
  <c r="I521" i="3" s="1"/>
  <c r="I502" i="3"/>
  <c r="O502" i="3"/>
  <c r="O503" i="3"/>
  <c r="O511" i="3" s="1"/>
  <c r="O521" i="3" s="1"/>
  <c r="C324" i="3" a="1"/>
  <c r="K271" i="3" l="1"/>
  <c r="P271" i="3"/>
  <c r="W271" i="3"/>
  <c r="AB271" i="3"/>
  <c r="X271" i="3"/>
  <c r="Q271" i="3"/>
  <c r="V271" i="3"/>
  <c r="S271" i="3"/>
  <c r="N271" i="3"/>
  <c r="Y324" i="3"/>
  <c r="Y328" i="3" s="1"/>
  <c r="Y331" i="3" s="1"/>
  <c r="M324" i="3"/>
  <c r="M328" i="3" s="1"/>
  <c r="M331" i="3" s="1"/>
  <c r="X324" i="3"/>
  <c r="X328" i="3" s="1"/>
  <c r="X331" i="3" s="1"/>
  <c r="L324" i="3"/>
  <c r="L328" i="3" s="1"/>
  <c r="L331" i="3" s="1"/>
  <c r="W324" i="3"/>
  <c r="W328" i="3" s="1"/>
  <c r="W331" i="3" s="1"/>
  <c r="K324" i="3"/>
  <c r="K328" i="3" s="1"/>
  <c r="K331" i="3" s="1"/>
  <c r="V324" i="3"/>
  <c r="V328" i="3" s="1"/>
  <c r="V331" i="3" s="1"/>
  <c r="J324" i="3"/>
  <c r="J328" i="3" s="1"/>
  <c r="J331" i="3" s="1"/>
  <c r="U324" i="3"/>
  <c r="U328" i="3" s="1"/>
  <c r="U331" i="3" s="1"/>
  <c r="I324" i="3"/>
  <c r="I328" i="3" s="1"/>
  <c r="I331" i="3" s="1"/>
  <c r="T324" i="3"/>
  <c r="T328" i="3" s="1"/>
  <c r="T331" i="3" s="1"/>
  <c r="H324" i="3"/>
  <c r="H328" i="3" s="1"/>
  <c r="H331" i="3" s="1"/>
  <c r="S324" i="3"/>
  <c r="S328" i="3" s="1"/>
  <c r="S331" i="3" s="1"/>
  <c r="G324" i="3"/>
  <c r="G328" i="3" s="1"/>
  <c r="G331" i="3" s="1"/>
  <c r="R324" i="3"/>
  <c r="R328" i="3" s="1"/>
  <c r="R331" i="3" s="1"/>
  <c r="F324" i="3"/>
  <c r="F328" i="3" s="1"/>
  <c r="F331" i="3" s="1"/>
  <c r="AB324" i="3"/>
  <c r="AB328" i="3" s="1"/>
  <c r="AB331" i="3" s="1"/>
  <c r="P324" i="3"/>
  <c r="P328" i="3" s="1"/>
  <c r="P331" i="3" s="1"/>
  <c r="D324" i="3"/>
  <c r="D328" i="3" s="1"/>
  <c r="D331" i="3" s="1"/>
  <c r="AA324" i="3"/>
  <c r="AA328" i="3" s="1"/>
  <c r="AA331" i="3" s="1"/>
  <c r="Z324" i="3"/>
  <c r="Z328" i="3" s="1"/>
  <c r="Z331" i="3" s="1"/>
  <c r="Q324" i="3"/>
  <c r="Q328" i="3" s="1"/>
  <c r="Q331" i="3" s="1"/>
  <c r="O324" i="3"/>
  <c r="O328" i="3" s="1"/>
  <c r="O331" i="3" s="1"/>
  <c r="N324" i="3"/>
  <c r="N328" i="3" s="1"/>
  <c r="N331" i="3" s="1"/>
  <c r="E324" i="3"/>
  <c r="E328" i="3" s="1"/>
  <c r="E331" i="3" s="1"/>
  <c r="C324" i="3"/>
  <c r="C328" i="3" s="1"/>
  <c r="C331" i="3" s="1"/>
  <c r="AA404" i="3"/>
  <c r="AA398" i="3"/>
  <c r="H663" i="3"/>
  <c r="H669" i="3"/>
  <c r="N557" i="3"/>
  <c r="N563" i="3"/>
  <c r="W504" i="3"/>
  <c r="W510" i="3"/>
  <c r="C669" i="3"/>
  <c r="C663" i="3"/>
  <c r="O451" i="3"/>
  <c r="O457" i="3"/>
  <c r="Z669" i="3"/>
  <c r="Z663" i="3"/>
  <c r="F404" i="3"/>
  <c r="F398" i="3"/>
  <c r="C510" i="3"/>
  <c r="C504" i="3"/>
  <c r="V504" i="3"/>
  <c r="V510" i="3"/>
  <c r="Q451" i="3"/>
  <c r="Q457" i="3"/>
  <c r="N669" i="3"/>
  <c r="N663" i="3"/>
  <c r="P557" i="3"/>
  <c r="P563" i="3"/>
  <c r="T610" i="3"/>
  <c r="T616" i="3"/>
  <c r="W563" i="3"/>
  <c r="W557" i="3"/>
  <c r="F457" i="3"/>
  <c r="F451" i="3"/>
  <c r="AB404" i="3"/>
  <c r="AB398" i="3"/>
  <c r="S616" i="3"/>
  <c r="S610" i="3"/>
  <c r="U398" i="3"/>
  <c r="U404" i="3"/>
  <c r="H563" i="3"/>
  <c r="H557" i="3"/>
  <c r="O669" i="3"/>
  <c r="O663" i="3"/>
  <c r="Z451" i="3"/>
  <c r="Z457" i="3"/>
  <c r="E663" i="3"/>
  <c r="E669" i="3"/>
  <c r="S398" i="3"/>
  <c r="S404" i="3"/>
  <c r="R663" i="3"/>
  <c r="R669" i="3"/>
  <c r="M404" i="3"/>
  <c r="M398" i="3"/>
  <c r="Q557" i="3"/>
  <c r="Q563" i="3"/>
  <c r="X563" i="3"/>
  <c r="X557" i="3"/>
  <c r="I292" i="3"/>
  <c r="I299" i="3" s="1"/>
  <c r="I250" i="3"/>
  <c r="N250" i="3"/>
  <c r="N292" i="3"/>
  <c r="N299" i="3" s="1"/>
  <c r="G292" i="3"/>
  <c r="G299" i="3" s="1"/>
  <c r="G250" i="3"/>
  <c r="L271" i="3"/>
  <c r="E271" i="3"/>
  <c r="O510" i="3"/>
  <c r="O504" i="3"/>
  <c r="W610" i="3"/>
  <c r="W616" i="3"/>
  <c r="E404" i="3"/>
  <c r="E398" i="3"/>
  <c r="W398" i="3"/>
  <c r="W404" i="3"/>
  <c r="AA557" i="3"/>
  <c r="AA563" i="3"/>
  <c r="R510" i="3"/>
  <c r="R504" i="3"/>
  <c r="U610" i="3"/>
  <c r="U616" i="3"/>
  <c r="O557" i="3"/>
  <c r="O563" i="3"/>
  <c r="Q510" i="3"/>
  <c r="Q504" i="3"/>
  <c r="D557" i="3"/>
  <c r="D563" i="3"/>
  <c r="Q404" i="3"/>
  <c r="Q398" i="3"/>
  <c r="L669" i="3"/>
  <c r="L663" i="3"/>
  <c r="AB288" i="3"/>
  <c r="V457" i="3"/>
  <c r="V451" i="3"/>
  <c r="O616" i="3"/>
  <c r="O610" i="3"/>
  <c r="C616" i="3"/>
  <c r="C610" i="3"/>
  <c r="E510" i="3"/>
  <c r="E504" i="3"/>
  <c r="Z616" i="3"/>
  <c r="Z610" i="3"/>
  <c r="C557" i="3"/>
  <c r="C563" i="3"/>
  <c r="T663" i="3"/>
  <c r="T669" i="3"/>
  <c r="M563" i="3"/>
  <c r="M557" i="3"/>
  <c r="N404" i="3"/>
  <c r="N398" i="3"/>
  <c r="Q616" i="3"/>
  <c r="Q610" i="3"/>
  <c r="K250" i="3"/>
  <c r="K292" i="3"/>
  <c r="K299" i="3" s="1"/>
  <c r="Z292" i="3"/>
  <c r="Z299" i="3" s="1"/>
  <c r="Z250" i="3"/>
  <c r="S292" i="3"/>
  <c r="S299" i="3" s="1"/>
  <c r="S250" i="3"/>
  <c r="Z404" i="3"/>
  <c r="Z398" i="3"/>
  <c r="F616" i="3"/>
  <c r="F610" i="3"/>
  <c r="H398" i="3"/>
  <c r="H404" i="3"/>
  <c r="R557" i="3"/>
  <c r="R563" i="3"/>
  <c r="M451" i="3"/>
  <c r="M457" i="3"/>
  <c r="X610" i="3"/>
  <c r="X616" i="3"/>
  <c r="T292" i="3"/>
  <c r="T299" i="3" s="1"/>
  <c r="T250" i="3"/>
  <c r="C292" i="3"/>
  <c r="C299" i="3" s="1"/>
  <c r="C250" i="3"/>
  <c r="T271" i="3"/>
  <c r="M271" i="3"/>
  <c r="F271" i="3"/>
  <c r="K669" i="3"/>
  <c r="K663" i="3"/>
  <c r="P404" i="3"/>
  <c r="P398" i="3"/>
  <c r="F663" i="3"/>
  <c r="F669" i="3"/>
  <c r="N616" i="3"/>
  <c r="N610" i="3"/>
  <c r="I504" i="3"/>
  <c r="I510" i="3"/>
  <c r="R457" i="3"/>
  <c r="R451" i="3"/>
  <c r="W457" i="3"/>
  <c r="W451" i="3"/>
  <c r="K398" i="3"/>
  <c r="K404" i="3"/>
  <c r="J669" i="3"/>
  <c r="J663" i="3"/>
  <c r="X669" i="3"/>
  <c r="X663" i="3"/>
  <c r="P663" i="3"/>
  <c r="P669" i="3"/>
  <c r="L404" i="3"/>
  <c r="L398" i="3"/>
  <c r="G504" i="3"/>
  <c r="G510" i="3"/>
  <c r="Y510" i="3"/>
  <c r="Y504" i="3"/>
  <c r="AB451" i="3"/>
  <c r="AB457" i="3"/>
  <c r="X510" i="3"/>
  <c r="X504" i="3"/>
  <c r="J610" i="3"/>
  <c r="J616" i="3"/>
  <c r="E616" i="3"/>
  <c r="E610" i="3"/>
  <c r="Q663" i="3"/>
  <c r="Q669" i="3"/>
  <c r="X404" i="3"/>
  <c r="X398" i="3"/>
  <c r="V563" i="3"/>
  <c r="V557" i="3"/>
  <c r="D616" i="3"/>
  <c r="D610" i="3"/>
  <c r="J457" i="3"/>
  <c r="J451" i="3"/>
  <c r="U457" i="3"/>
  <c r="U451" i="3"/>
  <c r="L510" i="3"/>
  <c r="L504" i="3"/>
  <c r="Y563" i="3"/>
  <c r="Y557" i="3"/>
  <c r="R616" i="3"/>
  <c r="R610" i="3"/>
  <c r="I398" i="3"/>
  <c r="I404" i="3"/>
  <c r="G563" i="3"/>
  <c r="G557" i="3"/>
  <c r="AA510" i="3"/>
  <c r="AA504" i="3"/>
  <c r="U292" i="3"/>
  <c r="U299" i="3" s="1"/>
  <c r="U250" i="3"/>
  <c r="O292" i="3"/>
  <c r="O299" i="3" s="1"/>
  <c r="O250" i="3"/>
  <c r="Y271" i="3"/>
  <c r="R271" i="3"/>
  <c r="G663" i="3"/>
  <c r="G669" i="3"/>
  <c r="AB510" i="3"/>
  <c r="AB504" i="3"/>
  <c r="H457" i="3"/>
  <c r="H451" i="3"/>
  <c r="L457" i="3"/>
  <c r="L451" i="3"/>
  <c r="Z510" i="3"/>
  <c r="Z504" i="3"/>
  <c r="W669" i="3"/>
  <c r="W663" i="3"/>
  <c r="U563" i="3"/>
  <c r="U557" i="3"/>
  <c r="D404" i="3"/>
  <c r="D398" i="3"/>
  <c r="F510" i="3"/>
  <c r="F504" i="3"/>
  <c r="I610" i="3"/>
  <c r="I616" i="3"/>
  <c r="L610" i="3"/>
  <c r="L616" i="3"/>
  <c r="K563" i="3"/>
  <c r="K557" i="3"/>
  <c r="AB557" i="3"/>
  <c r="AB563" i="3"/>
  <c r="K457" i="3"/>
  <c r="K451" i="3"/>
  <c r="V610" i="3"/>
  <c r="V616" i="3"/>
  <c r="V669" i="3"/>
  <c r="V663" i="3"/>
  <c r="M510" i="3"/>
  <c r="M504" i="3"/>
  <c r="AB663" i="3"/>
  <c r="AB669" i="3"/>
  <c r="I457" i="3"/>
  <c r="I451" i="3"/>
  <c r="C404" i="3"/>
  <c r="C398" i="3"/>
  <c r="Y451" i="3"/>
  <c r="Y457" i="3"/>
  <c r="M616" i="3"/>
  <c r="M610" i="3"/>
  <c r="J504" i="3"/>
  <c r="J510" i="3"/>
  <c r="G457" i="3"/>
  <c r="G451" i="3"/>
  <c r="H292" i="3"/>
  <c r="H299" i="3" s="1"/>
  <c r="H250" i="3"/>
  <c r="AA292" i="3"/>
  <c r="AA299" i="3" s="1"/>
  <c r="AA250" i="3"/>
  <c r="D510" i="3"/>
  <c r="D504" i="3"/>
  <c r="W292" i="3"/>
  <c r="W299" i="3" s="1"/>
  <c r="W250" i="3"/>
  <c r="D292" i="3"/>
  <c r="D299" i="3" s="1"/>
  <c r="D250" i="3"/>
  <c r="J271" i="3"/>
  <c r="Z271" i="3"/>
  <c r="D451" i="3"/>
  <c r="D457" i="3"/>
  <c r="AA451" i="3"/>
  <c r="AA457" i="3"/>
  <c r="G616" i="3"/>
  <c r="G610" i="3"/>
  <c r="K610" i="3"/>
  <c r="K616" i="3"/>
  <c r="U504" i="3"/>
  <c r="U510" i="3"/>
  <c r="P510" i="3"/>
  <c r="P504" i="3"/>
  <c r="T504" i="3"/>
  <c r="T510" i="3"/>
  <c r="S457" i="3"/>
  <c r="S451" i="3"/>
  <c r="C451" i="3"/>
  <c r="C457" i="3"/>
  <c r="J292" i="3"/>
  <c r="J299" i="3" s="1"/>
  <c r="J250" i="3"/>
  <c r="P292" i="3"/>
  <c r="P299" i="3" s="1"/>
  <c r="P250" i="3"/>
  <c r="G271" i="3"/>
  <c r="C271" i="3"/>
  <c r="K504" i="3"/>
  <c r="K510" i="3"/>
  <c r="Y669" i="3"/>
  <c r="Y663" i="3"/>
  <c r="V292" i="3"/>
  <c r="V299" i="3" s="1"/>
  <c r="V250" i="3"/>
  <c r="AB292" i="3"/>
  <c r="AB299" i="3" s="1"/>
  <c r="AB250" i="3"/>
  <c r="H271" i="3"/>
  <c r="O271" i="3"/>
  <c r="T398" i="3"/>
  <c r="T404" i="3"/>
  <c r="N451" i="3"/>
  <c r="N457" i="3"/>
  <c r="D663" i="3"/>
  <c r="D669" i="3"/>
  <c r="R404" i="3"/>
  <c r="R398" i="3"/>
  <c r="L563" i="3"/>
  <c r="L557" i="3"/>
  <c r="L250" i="3"/>
  <c r="L292" i="3"/>
  <c r="L299" i="3" s="1"/>
  <c r="E292" i="3"/>
  <c r="E299" i="3" s="1"/>
  <c r="E250" i="3"/>
  <c r="I271" i="3"/>
  <c r="AA271" i="3"/>
  <c r="I669" i="3"/>
  <c r="I663" i="3"/>
  <c r="Z557" i="3"/>
  <c r="Z563" i="3"/>
  <c r="X292" i="3"/>
  <c r="X299" i="3" s="1"/>
  <c r="X250" i="3"/>
  <c r="Q292" i="3"/>
  <c r="Q299" i="3" s="1"/>
  <c r="Q250" i="3"/>
  <c r="U271" i="3"/>
  <c r="D271" i="3"/>
  <c r="E557" i="3"/>
  <c r="E563" i="3"/>
  <c r="P616" i="3"/>
  <c r="P610" i="3"/>
  <c r="N510" i="3"/>
  <c r="N504" i="3"/>
  <c r="P451" i="3"/>
  <c r="P457" i="3"/>
  <c r="AA669" i="3"/>
  <c r="AA663" i="3"/>
  <c r="S563" i="3"/>
  <c r="S557" i="3"/>
  <c r="Y616" i="3"/>
  <c r="Y610" i="3"/>
  <c r="X457" i="3"/>
  <c r="X451" i="3"/>
  <c r="AB616" i="3"/>
  <c r="AB610" i="3"/>
  <c r="S504" i="3"/>
  <c r="S510" i="3"/>
  <c r="E451" i="3"/>
  <c r="E457" i="3"/>
  <c r="U663" i="3"/>
  <c r="U669" i="3"/>
  <c r="H610" i="3"/>
  <c r="H616" i="3"/>
  <c r="J398" i="3"/>
  <c r="J404" i="3"/>
  <c r="T563" i="3"/>
  <c r="T557" i="3"/>
  <c r="O404" i="3"/>
  <c r="O398" i="3"/>
  <c r="T457" i="3"/>
  <c r="T451" i="3"/>
  <c r="S663" i="3"/>
  <c r="S669" i="3"/>
  <c r="G398" i="3"/>
  <c r="G404" i="3"/>
  <c r="Y404" i="3"/>
  <c r="Y398" i="3"/>
  <c r="F557" i="3"/>
  <c r="F563" i="3"/>
  <c r="M292" i="3"/>
  <c r="M299" i="3" s="1"/>
  <c r="M250" i="3"/>
  <c r="F292" i="3"/>
  <c r="F299" i="3" s="1"/>
  <c r="F250" i="3"/>
  <c r="V398" i="3"/>
  <c r="V404" i="3"/>
  <c r="M669" i="3"/>
  <c r="M663" i="3"/>
  <c r="H504" i="3"/>
  <c r="H510" i="3"/>
  <c r="J563" i="3"/>
  <c r="J557" i="3"/>
  <c r="AA616" i="3"/>
  <c r="AA610" i="3"/>
  <c r="I563" i="3"/>
  <c r="I557" i="3"/>
  <c r="Y292" i="3"/>
  <c r="Y299" i="3" s="1"/>
  <c r="Y250" i="3"/>
  <c r="R292" i="3"/>
  <c r="R299" i="3" s="1"/>
  <c r="R250" i="3"/>
  <c r="AB565" i="3" l="1"/>
  <c r="AB573" i="3"/>
  <c r="AB575" i="3" s="1"/>
  <c r="I573" i="3"/>
  <c r="I575" i="3" s="1"/>
  <c r="I565" i="3"/>
  <c r="F565" i="3"/>
  <c r="F573" i="3"/>
  <c r="F575" i="3" s="1"/>
  <c r="O414" i="3"/>
  <c r="O416" i="3" s="1"/>
  <c r="O406" i="3"/>
  <c r="E565" i="3"/>
  <c r="E573" i="3"/>
  <c r="E575" i="3" s="1"/>
  <c r="G626" i="3"/>
  <c r="G628" i="3" s="1"/>
  <c r="G618" i="3"/>
  <c r="C414" i="3"/>
  <c r="C416" i="3" s="1"/>
  <c r="C406" i="3"/>
  <c r="M512" i="3"/>
  <c r="M520" i="3"/>
  <c r="M522" i="3" s="1"/>
  <c r="P679" i="3"/>
  <c r="P681" i="3" s="1"/>
  <c r="P671" i="3"/>
  <c r="J671" i="3"/>
  <c r="J679" i="3"/>
  <c r="J681" i="3" s="1"/>
  <c r="C573" i="3"/>
  <c r="C575" i="3" s="1"/>
  <c r="C565" i="3"/>
  <c r="AA573" i="3"/>
  <c r="AA575" i="3" s="1"/>
  <c r="AA565" i="3"/>
  <c r="Q565" i="3"/>
  <c r="Q573" i="3"/>
  <c r="Q575" i="3" s="1"/>
  <c r="C520" i="3"/>
  <c r="C522" i="3" s="1"/>
  <c r="C512" i="3"/>
  <c r="H671" i="3"/>
  <c r="H679" i="3"/>
  <c r="H681" i="3" s="1"/>
  <c r="N344" i="3"/>
  <c r="N352" i="3" s="1"/>
  <c r="N362" i="3" s="1"/>
  <c r="N343" i="3"/>
  <c r="H343" i="3"/>
  <c r="H344" i="3"/>
  <c r="H352" i="3" s="1"/>
  <c r="H362" i="3" s="1"/>
  <c r="D414" i="3"/>
  <c r="D416" i="3" s="1"/>
  <c r="D406" i="3"/>
  <c r="H467" i="3"/>
  <c r="H469" i="3" s="1"/>
  <c r="H459" i="3"/>
  <c r="G671" i="3"/>
  <c r="G679" i="3"/>
  <c r="G681" i="3" s="1"/>
  <c r="Q679" i="3"/>
  <c r="Q681" i="3" s="1"/>
  <c r="Q671" i="3"/>
  <c r="K406" i="3"/>
  <c r="K414" i="3"/>
  <c r="K416" i="3" s="1"/>
  <c r="H414" i="3"/>
  <c r="H416" i="3" s="1"/>
  <c r="H406" i="3"/>
  <c r="O344" i="3"/>
  <c r="O352" i="3" s="1"/>
  <c r="O362" i="3" s="1"/>
  <c r="O343" i="3"/>
  <c r="T343" i="3"/>
  <c r="T344" i="3"/>
  <c r="T352" i="3" s="1"/>
  <c r="T362" i="3" s="1"/>
  <c r="J573" i="3"/>
  <c r="J575" i="3" s="1"/>
  <c r="J565" i="3"/>
  <c r="S520" i="3"/>
  <c r="S522" i="3" s="1"/>
  <c r="S512" i="3"/>
  <c r="I671" i="3"/>
  <c r="I679" i="3"/>
  <c r="I681" i="3" s="1"/>
  <c r="R414" i="3"/>
  <c r="R416" i="3" s="1"/>
  <c r="R406" i="3"/>
  <c r="S565" i="3"/>
  <c r="S573" i="3"/>
  <c r="S575" i="3" s="1"/>
  <c r="P626" i="3"/>
  <c r="P628" i="3" s="1"/>
  <c r="P618" i="3"/>
  <c r="D679" i="3"/>
  <c r="D681" i="3" s="1"/>
  <c r="D671" i="3"/>
  <c r="H520" i="3"/>
  <c r="H522" i="3" s="1"/>
  <c r="H512" i="3"/>
  <c r="AB626" i="3"/>
  <c r="AB628" i="3" s="1"/>
  <c r="AB618" i="3"/>
  <c r="K512" i="3"/>
  <c r="K520" i="3"/>
  <c r="K522" i="3" s="1"/>
  <c r="P520" i="3"/>
  <c r="P522" i="3" s="1"/>
  <c r="P512" i="3"/>
  <c r="Z467" i="3"/>
  <c r="Z469" i="3" s="1"/>
  <c r="Z459" i="3"/>
  <c r="F414" i="3"/>
  <c r="F416" i="3" s="1"/>
  <c r="F406" i="3"/>
  <c r="C679" i="3"/>
  <c r="C681" i="3" s="1"/>
  <c r="C671" i="3"/>
  <c r="Q344" i="3"/>
  <c r="Q352" i="3" s="1"/>
  <c r="Q362" i="3" s="1"/>
  <c r="Q343" i="3"/>
  <c r="I343" i="3"/>
  <c r="I344" i="3"/>
  <c r="I352" i="3" s="1"/>
  <c r="I362" i="3" s="1"/>
  <c r="H626" i="3"/>
  <c r="H628" i="3" s="1"/>
  <c r="H618" i="3"/>
  <c r="Y618" i="3"/>
  <c r="Y626" i="3"/>
  <c r="Y628" i="3" s="1"/>
  <c r="T414" i="3"/>
  <c r="T416" i="3" s="1"/>
  <c r="T406" i="3"/>
  <c r="D520" i="3"/>
  <c r="D522" i="3" s="1"/>
  <c r="D512" i="3"/>
  <c r="AB679" i="3"/>
  <c r="AB681" i="3" s="1"/>
  <c r="AB671" i="3"/>
  <c r="V618" i="3"/>
  <c r="V626" i="3"/>
  <c r="V628" i="3" s="1"/>
  <c r="L618" i="3"/>
  <c r="L626" i="3"/>
  <c r="L628" i="3" s="1"/>
  <c r="I626" i="3"/>
  <c r="I628" i="3" s="1"/>
  <c r="I618" i="3"/>
  <c r="Z520" i="3"/>
  <c r="Z522" i="3" s="1"/>
  <c r="Z512" i="3"/>
  <c r="I406" i="3"/>
  <c r="I414" i="3"/>
  <c r="I416" i="3" s="1"/>
  <c r="J618" i="3"/>
  <c r="J626" i="3"/>
  <c r="J628" i="3" s="1"/>
  <c r="X679" i="3"/>
  <c r="X681" i="3" s="1"/>
  <c r="X671" i="3"/>
  <c r="R459" i="3"/>
  <c r="R467" i="3"/>
  <c r="R469" i="3" s="1"/>
  <c r="X618" i="3"/>
  <c r="X626" i="3"/>
  <c r="X628" i="3" s="1"/>
  <c r="Q626" i="3"/>
  <c r="Q628" i="3" s="1"/>
  <c r="Q618" i="3"/>
  <c r="C626" i="3"/>
  <c r="C628" i="3" s="1"/>
  <c r="C618" i="3"/>
  <c r="N467" i="3"/>
  <c r="N469" i="3" s="1"/>
  <c r="N459" i="3"/>
  <c r="AA520" i="3"/>
  <c r="AA522" i="3" s="1"/>
  <c r="AA512" i="3"/>
  <c r="D626" i="3"/>
  <c r="D628" i="3" s="1"/>
  <c r="D618" i="3"/>
  <c r="AB459" i="3"/>
  <c r="AB467" i="3"/>
  <c r="AB469" i="3" s="1"/>
  <c r="D565" i="3"/>
  <c r="D573" i="3"/>
  <c r="D575" i="3" s="1"/>
  <c r="W406" i="3"/>
  <c r="W414" i="3"/>
  <c r="W416" i="3" s="1"/>
  <c r="Y406" i="3"/>
  <c r="Y414" i="3"/>
  <c r="Y416" i="3" s="1"/>
  <c r="Z573" i="3"/>
  <c r="Z575" i="3" s="1"/>
  <c r="Z565" i="3"/>
  <c r="C459" i="3"/>
  <c r="C467" i="3"/>
  <c r="C469" i="3" s="1"/>
  <c r="U520" i="3"/>
  <c r="U522" i="3" s="1"/>
  <c r="U512" i="3"/>
  <c r="AA459" i="3"/>
  <c r="AA467" i="3"/>
  <c r="AA469" i="3" s="1"/>
  <c r="W679" i="3"/>
  <c r="W681" i="3" s="1"/>
  <c r="W671" i="3"/>
  <c r="L512" i="3"/>
  <c r="L520" i="3"/>
  <c r="L522" i="3" s="1"/>
  <c r="Z618" i="3"/>
  <c r="Z626" i="3"/>
  <c r="Z628" i="3" s="1"/>
  <c r="M406" i="3"/>
  <c r="M414" i="3"/>
  <c r="M416" i="3" s="1"/>
  <c r="N679" i="3"/>
  <c r="N681" i="3" s="1"/>
  <c r="N671" i="3"/>
  <c r="AA414" i="3"/>
  <c r="AA416" i="3" s="1"/>
  <c r="AA406" i="3"/>
  <c r="Z344" i="3"/>
  <c r="Z352" i="3" s="1"/>
  <c r="Z362" i="3" s="1"/>
  <c r="Z343" i="3"/>
  <c r="U343" i="3"/>
  <c r="U344" i="3"/>
  <c r="U352" i="3" s="1"/>
  <c r="U362" i="3" s="1"/>
  <c r="M573" i="3"/>
  <c r="M575" i="3" s="1"/>
  <c r="M565" i="3"/>
  <c r="V467" i="3"/>
  <c r="V469" i="3" s="1"/>
  <c r="V459" i="3"/>
  <c r="AB414" i="3"/>
  <c r="AB416" i="3" s="1"/>
  <c r="AB406" i="3"/>
  <c r="S671" i="3"/>
  <c r="S679" i="3"/>
  <c r="S681" i="3" s="1"/>
  <c r="U671" i="3"/>
  <c r="U679" i="3"/>
  <c r="U681" i="3" s="1"/>
  <c r="M679" i="3"/>
  <c r="M681" i="3" s="1"/>
  <c r="M671" i="3"/>
  <c r="T565" i="3"/>
  <c r="T573" i="3"/>
  <c r="T575" i="3" s="1"/>
  <c r="G459" i="3"/>
  <c r="G467" i="3"/>
  <c r="G469" i="3" s="1"/>
  <c r="I467" i="3"/>
  <c r="I469" i="3" s="1"/>
  <c r="I459" i="3"/>
  <c r="K573" i="3"/>
  <c r="K575" i="3" s="1"/>
  <c r="K565" i="3"/>
  <c r="Y573" i="3"/>
  <c r="Y575" i="3" s="1"/>
  <c r="Y565" i="3"/>
  <c r="E626" i="3"/>
  <c r="E628" i="3" s="1"/>
  <c r="E618" i="3"/>
  <c r="P414" i="3"/>
  <c r="P416" i="3" s="1"/>
  <c r="P406" i="3"/>
  <c r="F626" i="3"/>
  <c r="F628" i="3" s="1"/>
  <c r="F618" i="3"/>
  <c r="Q459" i="3"/>
  <c r="Q467" i="3"/>
  <c r="Q469" i="3" s="1"/>
  <c r="AA344" i="3"/>
  <c r="AA352" i="3" s="1"/>
  <c r="AA362" i="3" s="1"/>
  <c r="AA343" i="3"/>
  <c r="J343" i="3"/>
  <c r="J344" i="3"/>
  <c r="J352" i="3" s="1"/>
  <c r="J362" i="3" s="1"/>
  <c r="V406" i="3"/>
  <c r="V414" i="3"/>
  <c r="V416" i="3" s="1"/>
  <c r="J406" i="3"/>
  <c r="J414" i="3"/>
  <c r="J416" i="3" s="1"/>
  <c r="X467" i="3"/>
  <c r="X469" i="3" s="1"/>
  <c r="X459" i="3"/>
  <c r="AA679" i="3"/>
  <c r="AA681" i="3" s="1"/>
  <c r="AA671" i="3"/>
  <c r="N520" i="3"/>
  <c r="N522" i="3" s="1"/>
  <c r="N512" i="3"/>
  <c r="K618" i="3"/>
  <c r="K626" i="3"/>
  <c r="K628" i="3" s="1"/>
  <c r="D459" i="3"/>
  <c r="D467" i="3"/>
  <c r="D469" i="3" s="1"/>
  <c r="J512" i="3"/>
  <c r="J520" i="3"/>
  <c r="J522" i="3" s="1"/>
  <c r="U573" i="3"/>
  <c r="U575" i="3" s="1"/>
  <c r="U565" i="3"/>
  <c r="AB520" i="3"/>
  <c r="AB522" i="3" s="1"/>
  <c r="AB512" i="3"/>
  <c r="U467" i="3"/>
  <c r="U469" i="3" s="1"/>
  <c r="U459" i="3"/>
  <c r="Y512" i="3"/>
  <c r="Y520" i="3"/>
  <c r="Y522" i="3" s="1"/>
  <c r="E520" i="3"/>
  <c r="E522" i="3" s="1"/>
  <c r="E512" i="3"/>
  <c r="O679" i="3"/>
  <c r="O681" i="3" s="1"/>
  <c r="O671" i="3"/>
  <c r="F459" i="3"/>
  <c r="F467" i="3"/>
  <c r="F469" i="3" s="1"/>
  <c r="D344" i="3"/>
  <c r="D352" i="3" s="1"/>
  <c r="D362" i="3" s="1"/>
  <c r="D343" i="3"/>
  <c r="V343" i="3"/>
  <c r="V344" i="3"/>
  <c r="V352" i="3" s="1"/>
  <c r="V362" i="3" s="1"/>
  <c r="E459" i="3"/>
  <c r="E467" i="3"/>
  <c r="E469" i="3" s="1"/>
  <c r="L573" i="3"/>
  <c r="L575" i="3" s="1"/>
  <c r="L565" i="3"/>
  <c r="Y679" i="3"/>
  <c r="Y681" i="3" s="1"/>
  <c r="Y671" i="3"/>
  <c r="V671" i="3"/>
  <c r="V679" i="3"/>
  <c r="V681" i="3" s="1"/>
  <c r="G565" i="3"/>
  <c r="G573" i="3"/>
  <c r="G575" i="3" s="1"/>
  <c r="V573" i="3"/>
  <c r="V575" i="3" s="1"/>
  <c r="V565" i="3"/>
  <c r="G520" i="3"/>
  <c r="G522" i="3" s="1"/>
  <c r="G512" i="3"/>
  <c r="L679" i="3"/>
  <c r="L681" i="3" s="1"/>
  <c r="L671" i="3"/>
  <c r="O520" i="3"/>
  <c r="O522" i="3" s="1"/>
  <c r="O512" i="3"/>
  <c r="R671" i="3"/>
  <c r="R679" i="3"/>
  <c r="R681" i="3" s="1"/>
  <c r="V512" i="3"/>
  <c r="V520" i="3"/>
  <c r="V522" i="3" s="1"/>
  <c r="W512" i="3"/>
  <c r="W520" i="3"/>
  <c r="W522" i="3" s="1"/>
  <c r="P344" i="3"/>
  <c r="P352" i="3" s="1"/>
  <c r="P362" i="3" s="1"/>
  <c r="P343" i="3"/>
  <c r="K343" i="3"/>
  <c r="K344" i="3"/>
  <c r="K352" i="3" s="1"/>
  <c r="K362" i="3" s="1"/>
  <c r="H565" i="3"/>
  <c r="H573" i="3"/>
  <c r="H575" i="3" s="1"/>
  <c r="W573" i="3"/>
  <c r="W575" i="3" s="1"/>
  <c r="W565" i="3"/>
  <c r="AB344" i="3"/>
  <c r="AB352" i="3" s="1"/>
  <c r="AB362" i="3" s="1"/>
  <c r="AB343" i="3"/>
  <c r="W343" i="3"/>
  <c r="W344" i="3"/>
  <c r="W352" i="3" s="1"/>
  <c r="W362" i="3" s="1"/>
  <c r="AA626" i="3"/>
  <c r="AA628" i="3" s="1"/>
  <c r="AA618" i="3"/>
  <c r="M618" i="3"/>
  <c r="M626" i="3"/>
  <c r="M628" i="3" s="1"/>
  <c r="J467" i="3"/>
  <c r="J469" i="3" s="1"/>
  <c r="J459" i="3"/>
  <c r="I520" i="3"/>
  <c r="I522" i="3" s="1"/>
  <c r="I512" i="3"/>
  <c r="F671" i="3"/>
  <c r="F679" i="3"/>
  <c r="F681" i="3" s="1"/>
  <c r="K671" i="3"/>
  <c r="K679" i="3"/>
  <c r="K681" i="3" s="1"/>
  <c r="Z414" i="3"/>
  <c r="Z416" i="3" s="1"/>
  <c r="Z406" i="3"/>
  <c r="U626" i="3"/>
  <c r="U628" i="3" s="1"/>
  <c r="U618" i="3"/>
  <c r="X573" i="3"/>
  <c r="X575" i="3" s="1"/>
  <c r="X565" i="3"/>
  <c r="S414" i="3"/>
  <c r="S416" i="3" s="1"/>
  <c r="S406" i="3"/>
  <c r="U406" i="3"/>
  <c r="U414" i="3"/>
  <c r="U416" i="3" s="1"/>
  <c r="T626" i="3"/>
  <c r="T628" i="3" s="1"/>
  <c r="T618" i="3"/>
  <c r="Z679" i="3"/>
  <c r="Z681" i="3" s="1"/>
  <c r="Z671" i="3"/>
  <c r="N573" i="3"/>
  <c r="N575" i="3" s="1"/>
  <c r="N565" i="3"/>
  <c r="F344" i="3"/>
  <c r="F352" i="3" s="1"/>
  <c r="F362" i="3" s="1"/>
  <c r="F343" i="3"/>
  <c r="L344" i="3"/>
  <c r="L352" i="3" s="1"/>
  <c r="L362" i="3" s="1"/>
  <c r="L343" i="3"/>
  <c r="M467" i="3"/>
  <c r="M469" i="3" s="1"/>
  <c r="M459" i="3"/>
  <c r="Q414" i="3"/>
  <c r="Q416" i="3" s="1"/>
  <c r="Q406" i="3"/>
  <c r="Q520" i="3"/>
  <c r="Q522" i="3" s="1"/>
  <c r="Q512" i="3"/>
  <c r="R344" i="3"/>
  <c r="R352" i="3" s="1"/>
  <c r="R362" i="3" s="1"/>
  <c r="R343" i="3"/>
  <c r="X344" i="3"/>
  <c r="X352" i="3" s="1"/>
  <c r="X362" i="3" s="1"/>
  <c r="X343" i="3"/>
  <c r="S459" i="3"/>
  <c r="S467" i="3"/>
  <c r="S469" i="3" s="1"/>
  <c r="Y467" i="3"/>
  <c r="Y469" i="3" s="1"/>
  <c r="Y459" i="3"/>
  <c r="L406" i="3"/>
  <c r="L414" i="3"/>
  <c r="L416" i="3" s="1"/>
  <c r="T520" i="3"/>
  <c r="T522" i="3" s="1"/>
  <c r="T512" i="3"/>
  <c r="K467" i="3"/>
  <c r="K469" i="3" s="1"/>
  <c r="K459" i="3"/>
  <c r="F520" i="3"/>
  <c r="F522" i="3" s="1"/>
  <c r="F512" i="3"/>
  <c r="R626" i="3"/>
  <c r="R628" i="3" s="1"/>
  <c r="R618" i="3"/>
  <c r="X406" i="3"/>
  <c r="X414" i="3"/>
  <c r="X416" i="3" s="1"/>
  <c r="X512" i="3"/>
  <c r="X520" i="3"/>
  <c r="X522" i="3" s="1"/>
  <c r="T671" i="3"/>
  <c r="T679" i="3"/>
  <c r="T681" i="3" s="1"/>
  <c r="E679" i="3"/>
  <c r="E681" i="3" s="1"/>
  <c r="E671" i="3"/>
  <c r="P565" i="3"/>
  <c r="P573" i="3"/>
  <c r="P575" i="3" s="1"/>
  <c r="C344" i="3"/>
  <c r="C352" i="3" s="1"/>
  <c r="C362" i="3" s="1"/>
  <c r="C343" i="3"/>
  <c r="G344" i="3"/>
  <c r="G352" i="3" s="1"/>
  <c r="G362" i="3" s="1"/>
  <c r="G343" i="3"/>
  <c r="M344" i="3"/>
  <c r="M352" i="3" s="1"/>
  <c r="M362" i="3" s="1"/>
  <c r="M343" i="3"/>
  <c r="G414" i="3"/>
  <c r="G416" i="3" s="1"/>
  <c r="G406" i="3"/>
  <c r="T467" i="3"/>
  <c r="T469" i="3" s="1"/>
  <c r="T459" i="3"/>
  <c r="P459" i="3"/>
  <c r="P467" i="3"/>
  <c r="P469" i="3" s="1"/>
  <c r="L467" i="3"/>
  <c r="L469" i="3" s="1"/>
  <c r="L459" i="3"/>
  <c r="W467" i="3"/>
  <c r="W469" i="3" s="1"/>
  <c r="W459" i="3"/>
  <c r="N618" i="3"/>
  <c r="N626" i="3"/>
  <c r="N628" i="3" s="1"/>
  <c r="R565" i="3"/>
  <c r="R573" i="3"/>
  <c r="R575" i="3" s="1"/>
  <c r="N414" i="3"/>
  <c r="N416" i="3" s="1"/>
  <c r="N406" i="3"/>
  <c r="O626" i="3"/>
  <c r="O628" i="3" s="1"/>
  <c r="O618" i="3"/>
  <c r="O573" i="3"/>
  <c r="O575" i="3" s="1"/>
  <c r="O565" i="3"/>
  <c r="R520" i="3"/>
  <c r="R522" i="3" s="1"/>
  <c r="R512" i="3"/>
  <c r="E414" i="3"/>
  <c r="E416" i="3" s="1"/>
  <c r="E406" i="3"/>
  <c r="W618" i="3"/>
  <c r="W626" i="3"/>
  <c r="W628" i="3" s="1"/>
  <c r="S626" i="3"/>
  <c r="S628" i="3" s="1"/>
  <c r="S618" i="3"/>
  <c r="O459" i="3"/>
  <c r="O467" i="3"/>
  <c r="O469" i="3" s="1"/>
  <c r="E344" i="3"/>
  <c r="E352" i="3" s="1"/>
  <c r="E362" i="3" s="1"/>
  <c r="E343" i="3"/>
  <c r="S344" i="3"/>
  <c r="S352" i="3" s="1"/>
  <c r="S362" i="3" s="1"/>
  <c r="S343" i="3"/>
  <c r="Y344" i="3"/>
  <c r="Y352" i="3" s="1"/>
  <c r="Y362" i="3" s="1"/>
  <c r="Y343" i="3"/>
  <c r="H351" i="3" l="1"/>
  <c r="H345" i="3"/>
  <c r="N345" i="3"/>
  <c r="N351" i="3"/>
  <c r="Z345" i="3"/>
  <c r="Z351" i="3"/>
  <c r="V351" i="3"/>
  <c r="V345" i="3"/>
  <c r="F351" i="3"/>
  <c r="F345" i="3"/>
  <c r="S351" i="3"/>
  <c r="S345" i="3"/>
  <c r="U351" i="3"/>
  <c r="U345" i="3"/>
  <c r="E345" i="3"/>
  <c r="E351" i="3"/>
  <c r="M345" i="3"/>
  <c r="M351" i="3"/>
  <c r="G351" i="3"/>
  <c r="G345" i="3"/>
  <c r="X351" i="3"/>
  <c r="X345" i="3"/>
  <c r="W351" i="3"/>
  <c r="W345" i="3"/>
  <c r="K351" i="3"/>
  <c r="K345" i="3"/>
  <c r="D345" i="3"/>
  <c r="D351" i="3"/>
  <c r="J351" i="3"/>
  <c r="J345" i="3"/>
  <c r="AB345" i="3"/>
  <c r="AB351" i="3"/>
  <c r="AA345" i="3"/>
  <c r="AA351" i="3"/>
  <c r="C345" i="3"/>
  <c r="C351" i="3"/>
  <c r="R351" i="3"/>
  <c r="R345" i="3"/>
  <c r="L351" i="3"/>
  <c r="L345" i="3"/>
  <c r="P345" i="3"/>
  <c r="P351" i="3"/>
  <c r="I351" i="3"/>
  <c r="I345" i="3"/>
  <c r="Y345" i="3"/>
  <c r="Y351" i="3"/>
  <c r="Q345" i="3"/>
  <c r="Q351" i="3"/>
  <c r="T351" i="3"/>
  <c r="T345" i="3"/>
  <c r="O345" i="3"/>
  <c r="O351" i="3"/>
  <c r="H361" i="3" l="1"/>
  <c r="H363" i="3" s="1"/>
  <c r="H353" i="3"/>
  <c r="P353" i="3"/>
  <c r="P361" i="3"/>
  <c r="P363" i="3" s="1"/>
  <c r="AB353" i="3"/>
  <c r="AB361" i="3"/>
  <c r="AB363" i="3" s="1"/>
  <c r="X361" i="3"/>
  <c r="X363" i="3" s="1"/>
  <c r="X353" i="3"/>
  <c r="K361" i="3"/>
  <c r="K363" i="3" s="1"/>
  <c r="K353" i="3"/>
  <c r="O353" i="3"/>
  <c r="O361" i="3"/>
  <c r="O363" i="3" s="1"/>
  <c r="AA353" i="3"/>
  <c r="AA361" i="3"/>
  <c r="AA363" i="3" s="1"/>
  <c r="U361" i="3"/>
  <c r="U363" i="3" s="1"/>
  <c r="U353" i="3"/>
  <c r="W361" i="3"/>
  <c r="W363" i="3" s="1"/>
  <c r="W353" i="3"/>
  <c r="V361" i="3"/>
  <c r="V363" i="3" s="1"/>
  <c r="V353" i="3"/>
  <c r="T361" i="3"/>
  <c r="T363" i="3" s="1"/>
  <c r="T353" i="3"/>
  <c r="Z361" i="3"/>
  <c r="Z363" i="3" s="1"/>
  <c r="Z353" i="3"/>
  <c r="R353" i="3"/>
  <c r="R361" i="3"/>
  <c r="R363" i="3" s="1"/>
  <c r="E353" i="3"/>
  <c r="E361" i="3"/>
  <c r="E363" i="3" s="1"/>
  <c r="I361" i="3"/>
  <c r="I363" i="3" s="1"/>
  <c r="I353" i="3"/>
  <c r="C353" i="3"/>
  <c r="C361" i="3"/>
  <c r="C363" i="3" s="1"/>
  <c r="F353" i="3"/>
  <c r="F361" i="3"/>
  <c r="F363" i="3" s="1"/>
  <c r="Q353" i="3"/>
  <c r="Q361" i="3"/>
  <c r="Q363" i="3" s="1"/>
  <c r="G353" i="3"/>
  <c r="G361" i="3"/>
  <c r="G363" i="3" s="1"/>
  <c r="J361" i="3"/>
  <c r="J363" i="3" s="1"/>
  <c r="J353" i="3"/>
  <c r="Y361" i="3"/>
  <c r="Y363" i="3" s="1"/>
  <c r="Y353" i="3"/>
  <c r="L361" i="3"/>
  <c r="L363" i="3" s="1"/>
  <c r="L353" i="3"/>
  <c r="D353" i="3"/>
  <c r="D361" i="3"/>
  <c r="D363" i="3" s="1"/>
  <c r="M361" i="3"/>
  <c r="M363" i="3" s="1"/>
  <c r="M353" i="3"/>
  <c r="N361" i="3"/>
  <c r="N363" i="3" s="1"/>
  <c r="N353" i="3"/>
  <c r="S353" i="3"/>
  <c r="S361" i="3"/>
  <c r="S363" i="3" s="1"/>
</calcChain>
</file>

<file path=xl/sharedStrings.xml><?xml version="1.0" encoding="utf-8"?>
<sst xmlns="http://schemas.openxmlformats.org/spreadsheetml/2006/main" count="493" uniqueCount="244">
  <si>
    <t>Epidemiology (1L)</t>
  </si>
  <si>
    <t xml:space="preserve">1L incidence </t>
  </si>
  <si>
    <t>1L eligibility</t>
  </si>
  <si>
    <t>1L drug treated</t>
  </si>
  <si>
    <t>PAP 20%</t>
  </si>
  <si>
    <t>1L target patients</t>
  </si>
  <si>
    <t>1L Trending</t>
  </si>
  <si>
    <t>1L Eventing</t>
  </si>
  <si>
    <t>1L Therapy duration</t>
  </si>
  <si>
    <t>1L Conversion</t>
  </si>
  <si>
    <t>Current product 1</t>
  </si>
  <si>
    <t>Tx length</t>
  </si>
  <si>
    <t>Current product 2</t>
  </si>
  <si>
    <t>Current product 3</t>
  </si>
  <si>
    <t>Patients progressing to 2L</t>
  </si>
  <si>
    <t>Bay-X</t>
  </si>
  <si>
    <t>Generic-X</t>
  </si>
  <si>
    <t>New Product 1</t>
  </si>
  <si>
    <t>New Product 2</t>
  </si>
  <si>
    <t>Epidemiology (2L)</t>
  </si>
  <si>
    <t xml:space="preserve">1L patients progressing </t>
  </si>
  <si>
    <t>2L drug treated</t>
  </si>
  <si>
    <t>2L target patients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</si>
  <si>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</si>
  <si>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</si>
  <si>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</si>
  <si>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</si>
  <si>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</si>
  <si>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</si>
  <si>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</si>
  <si>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</si>
  <si>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</si>
  <si>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</si>
  <si>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</si>
  <si>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</si>
  <si>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</si>
  <si>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</si>
  <si>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</si>
  <si>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</si>
  <si>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</si>
  <si>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</si>
  <si>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</si>
  <si>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</si>
  <si>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</si>
  <si>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</si>
  <si>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</si>
  <si>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</si>
  <si>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</si>
  <si>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</si>
  <si>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1L Incident patients</t>
  </si>
  <si>
    <t>1L treatment eligible</t>
  </si>
  <si>
    <t>Eligible patients</t>
  </si>
  <si>
    <t>1L drug treated patients</t>
  </si>
  <si>
    <t>Source/Rationale</t>
  </si>
  <si>
    <t xml:space="preserve">Trending </t>
  </si>
  <si>
    <t>Status</t>
  </si>
  <si>
    <t>Share in 2018</t>
  </si>
  <si>
    <t>Steady State Share</t>
  </si>
  <si>
    <t>Time to Steady State (Years)</t>
  </si>
  <si>
    <t>Type of Curve</t>
  </si>
  <si>
    <t>Inline</t>
  </si>
  <si>
    <t>Linear</t>
  </si>
  <si>
    <t>New Product</t>
  </si>
  <si>
    <t>Indication</t>
  </si>
  <si>
    <t>Market Type</t>
  </si>
  <si>
    <t>B</t>
  </si>
  <si>
    <t>Weightings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</si>
  <si>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</si>
  <si>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</si>
  <si>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</si>
  <si>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</si>
  <si>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</si>
  <si>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</si>
  <si>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</si>
  <si>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Clinical Profile Attributes</t>
  </si>
  <si>
    <t>Overall Survival</t>
  </si>
  <si>
    <t>Progression Free Survival</t>
  </si>
  <si>
    <t>Response Rate</t>
  </si>
  <si>
    <t>Adverse Events</t>
  </si>
  <si>
    <t>Other</t>
  </si>
  <si>
    <t>Market Structure Attributes</t>
  </si>
  <si>
    <t>Market composition</t>
  </si>
  <si>
    <t>Order of launch</t>
  </si>
  <si>
    <t>Price</t>
  </si>
  <si>
    <t>Company Profile Attributes</t>
  </si>
  <si>
    <t>Therapy reputation</t>
  </si>
  <si>
    <t>Marketing strength</t>
  </si>
  <si>
    <t>Origination of company</t>
  </si>
  <si>
    <t>Calculated Shares</t>
  </si>
  <si>
    <t>Final Score</t>
  </si>
  <si>
    <t>Launch Date</t>
  </si>
  <si>
    <t>Current Shares</t>
  </si>
  <si>
    <t>SimScore Shares</t>
  </si>
  <si>
    <t>Deflation Factor (eg. Access)</t>
  </si>
  <si>
    <t>Final SimScore Shares</t>
  </si>
  <si>
    <t xml:space="preserve">Eventing </t>
  </si>
  <si>
    <t>Event Description</t>
  </si>
  <si>
    <t>Product/Regimen</t>
  </si>
  <si>
    <t>Event Type</t>
  </si>
  <si>
    <t>Date of Impact/_x000D_
Launch (mmm-yy)</t>
  </si>
  <si>
    <t>Share of All Patients</t>
  </si>
  <si>
    <t>Share Adjusted for Access/Restrictions</t>
  </si>
  <si>
    <t>Access</t>
  </si>
  <si>
    <t>Time to Peak (Years)</t>
  </si>
  <si>
    <t>Include?</t>
  </si>
  <si>
    <t>Source of Business</t>
  </si>
  <si>
    <t>Total</t>
  </si>
  <si>
    <t>Bay-X launches</t>
  </si>
  <si>
    <t>SimScore</t>
  </si>
  <si>
    <t>Curve 1</t>
  </si>
  <si>
    <t>Yes</t>
  </si>
  <si>
    <t>Generic-X launches</t>
  </si>
  <si>
    <t>Loss of exclusivity</t>
  </si>
  <si>
    <t>Share Adjust</t>
  </si>
  <si>
    <t>Rapid</t>
  </si>
  <si>
    <t>No</t>
  </si>
  <si>
    <t>Post Evented Market Shares</t>
  </si>
  <si>
    <t>Post Evented Patients</t>
  </si>
  <si>
    <t>Custom Curves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</si>
  <si>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</si>
  <si>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</si>
  <si>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</si>
  <si>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</si>
  <si>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</si>
  <si>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</si>
  <si>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</si>
  <si>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</si>
  <si>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</si>
  <si>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</si>
  <si>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</si>
  <si>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</si>
  <si>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</si>
  <si>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</si>
  <si>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</si>
  <si>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</si>
  <si>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</si>
  <si>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</si>
  <si>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</si>
  <si>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</si>
  <si>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</si>
  <si>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</si>
  <si>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</si>
  <si>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</si>
  <si>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</si>
  <si>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</si>
  <si>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Curve 2</t>
  </si>
  <si>
    <t>Curve 3</t>
  </si>
  <si>
    <t>Curve 4</t>
  </si>
  <si>
    <t>Curve 5</t>
  </si>
  <si>
    <t xml:space="preserve">Therapy Duration </t>
  </si>
  <si>
    <t>PATIENTS ON TREATMENT</t>
  </si>
  <si>
    <t>Class</t>
  </si>
  <si>
    <t>Length of Therapy (Years)</t>
  </si>
  <si>
    <t>Treatment Holiday (Years)</t>
  </si>
  <si>
    <t>Class A</t>
  </si>
  <si>
    <t>Patients On Treatment</t>
  </si>
  <si>
    <t>PATIENTS PROGRESSING TO FOLLOWING LINE OF THERAPY</t>
  </si>
  <si>
    <t>Progression Rate (%)</t>
  </si>
  <si>
    <t>Patients Progressing to 2L</t>
  </si>
  <si>
    <t xml:space="preserve">Conversion By Product </t>
  </si>
  <si>
    <t>Incidence/ Incident/Relapse Patients: By Regimen</t>
  </si>
  <si>
    <t>Treated Patients: By Regimen</t>
  </si>
  <si>
    <t>LoT (Years): By Regimen</t>
  </si>
  <si>
    <t>Choose Product to Convert:</t>
  </si>
  <si>
    <t>Unit (e.g. Vials, PFS, tablets, capsules)</t>
  </si>
  <si>
    <t>Vials</t>
  </si>
  <si>
    <t>Incidence/ Incident/Relapse Patients</t>
  </si>
  <si>
    <t>Treated Patients</t>
  </si>
  <si>
    <t>LoT (Years)</t>
  </si>
  <si>
    <t>LoT (Weeks)</t>
  </si>
  <si>
    <t>Total Weeks</t>
  </si>
  <si>
    <t>Compliance</t>
  </si>
  <si>
    <t>Expected Wastage Factor</t>
  </si>
  <si>
    <t>Pack size name</t>
  </si>
  <si>
    <t>Pack re SKU1</t>
  </si>
  <si>
    <t>Pack re SKU2</t>
  </si>
  <si>
    <t>Pack split by Size (%)</t>
  </si>
  <si>
    <t>Number of Packs per size</t>
  </si>
  <si>
    <t>Price per Pack Size (LC)</t>
  </si>
  <si>
    <t>Gross Sales by Pack Size (LC)</t>
  </si>
  <si>
    <t>Discount per Pack Size (LC)</t>
  </si>
  <si>
    <t>Net Sales by Pack Size (LC)</t>
  </si>
  <si>
    <t>Risk Analysis Inputs</t>
  </si>
  <si>
    <t>Continuous Distributions</t>
  </si>
  <si>
    <t>Model Parameter</t>
  </si>
  <si>
    <t>Correlated with</t>
  </si>
  <si>
    <t>Correlation Type</t>
  </si>
  <si>
    <t>Input Cell or Range</t>
  </si>
  <si>
    <t>Reference Value</t>
  </si>
  <si>
    <t>Variation Type</t>
  </si>
  <si>
    <t>Distribution</t>
  </si>
  <si>
    <t>Mean / Likeliest</t>
  </si>
  <si>
    <t>Min</t>
  </si>
  <si>
    <t>Max</t>
  </si>
  <si>
    <t>St. Dev</t>
  </si>
  <si>
    <t>YES</t>
  </si>
  <si>
    <t>market share at peak</t>
  </si>
  <si>
    <t>Positive</t>
  </si>
  <si>
    <t>Absolute</t>
  </si>
  <si>
    <t>Triangular</t>
  </si>
  <si>
    <t>NO</t>
  </si>
  <si>
    <t>deflation factor 2</t>
  </si>
  <si>
    <t>Normal</t>
  </si>
  <si>
    <t>deflation factor 3</t>
  </si>
  <si>
    <t>Uniform</t>
  </si>
  <si>
    <t>Double Click</t>
  </si>
  <si>
    <t>Discrete Distributions</t>
  </si>
  <si>
    <t>Input Cell</t>
  </si>
  <si>
    <t>Value 1</t>
  </si>
  <si>
    <t>Prob %</t>
  </si>
  <si>
    <t>Value 2</t>
  </si>
  <si>
    <t>Value 3</t>
  </si>
  <si>
    <t>Value 4</t>
  </si>
  <si>
    <t>Value 5</t>
  </si>
  <si>
    <t>Value 6</t>
  </si>
  <si>
    <t>Value 7</t>
  </si>
  <si>
    <t>Value 8</t>
  </si>
  <si>
    <t>Value 9</t>
  </si>
  <si>
    <t>Value 10</t>
  </si>
  <si>
    <t>Discrete Prob Check</t>
  </si>
  <si>
    <t>deflation factor 4</t>
  </si>
  <si>
    <t>Risk Analysis Outputs</t>
  </si>
  <si>
    <t>Probabilized Output</t>
  </si>
  <si>
    <t>Select Period</t>
  </si>
  <si>
    <t>10th to 50th</t>
  </si>
  <si>
    <t>50th to 90th</t>
  </si>
  <si>
    <t>Model Output</t>
  </si>
  <si>
    <t>90th Percentile</t>
  </si>
  <si>
    <t>50th Percentile</t>
  </si>
  <si>
    <t>10th Percentile</t>
  </si>
  <si>
    <t>Our NEW Product</t>
  </si>
  <si>
    <t>Generic 1</t>
  </si>
  <si>
    <t>Cancer Type: (Example) Prostate Cancer</t>
  </si>
  <si>
    <t>Stage: II   - non metastatic</t>
  </si>
  <si>
    <t>AI Light IT - Score</t>
  </si>
  <si>
    <t>nmCRPC</t>
  </si>
  <si>
    <t>New Product (Prostate Cancer EXAMPLE) - forecast schematic</t>
  </si>
  <si>
    <t>NEW PRODUCT</t>
  </si>
  <si>
    <t>Generic-1</t>
  </si>
  <si>
    <t>New Product - launch</t>
  </si>
  <si>
    <t>Generic-1 launch</t>
  </si>
  <si>
    <t>New Product - LoE</t>
  </si>
  <si>
    <t>AI LIght IT SCORE to validate likely peak share for Generic-1</t>
  </si>
  <si>
    <t>New Product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</si>
</sst>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\ %"/>
    <numFmt numFmtId="165" formatCode="0.0\ %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EAB5"/>
      <name val="Segoe UI"/>
      <family val="2"/>
    </font>
    <font>
      <sz val="11"/>
      <color rgb="FFFFFFFF"/>
      <name val="Segoe UI"/>
      <family val="2"/>
    </font>
    <font>
      <sz val="11"/>
      <color rgb="FFFFFFFF"/>
      <name val="Calibri"/>
      <family val="2"/>
      <scheme val="minor"/>
    </font>
    <font>
      <sz val="11"/>
      <color rgb="FF00EAB5"/>
      <name val="Calibri"/>
      <family val="2"/>
      <scheme val="minor"/>
    </font>
    <font>
      <b/>
      <sz val="11"/>
      <color rgb="FF00EAB5"/>
      <name val="Segoe UI"/>
      <family val="2"/>
    </font>
    <font>
      <b/>
      <sz val="11"/>
      <color rgb="FFFFFFFF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84344"/>
        <bgColor indexed="64"/>
      </patternFill>
    </fill>
    <fill>
      <patternFill patternType="solid">
        <fgColor rgb="FFFFCC89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59CB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3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0" fillId="4" borderId="0" xfId="0" applyFill="1" applyAlignment="1">
      <alignment horizontal="center" vertical="center" wrapText="1"/>
    </xf>
    <xf numFmtId="0" fontId="3" fillId="5" borderId="0" xfId="0" applyFont="1" applyFill="1"/>
    <xf numFmtId="0" fontId="0" fillId="5" borderId="0" xfId="0" applyFill="1"/>
    <xf numFmtId="0" fontId="4" fillId="5" borderId="6" xfId="0" quotePrefix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6" borderId="0" xfId="0" applyFill="1"/>
    <xf numFmtId="0" fontId="5" fillId="5" borderId="6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6" borderId="6" xfId="0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0" fillId="0" borderId="6" xfId="0" applyBorder="1"/>
    <xf numFmtId="165" fontId="0" fillId="6" borderId="6" xfId="0" applyNumberFormat="1" applyFill="1" applyBorder="1"/>
    <xf numFmtId="165" fontId="0" fillId="8" borderId="6" xfId="0" applyNumberFormat="1" applyFill="1" applyBorder="1"/>
    <xf numFmtId="3" fontId="0" fillId="0" borderId="6" xfId="0" applyNumberFormat="1" applyBorder="1"/>
    <xf numFmtId="0" fontId="6" fillId="5" borderId="0" xfId="0" applyFont="1" applyFill="1"/>
    <xf numFmtId="0" fontId="5" fillId="5" borderId="0" xfId="0" applyFont="1" applyFill="1" applyAlignment="1">
      <alignment horizontal="center" vertical="center"/>
    </xf>
    <xf numFmtId="0" fontId="1" fillId="6" borderId="6" xfId="0" applyFont="1" applyFill="1" applyBorder="1"/>
    <xf numFmtId="164" fontId="1" fillId="8" borderId="6" xfId="0" applyNumberFormat="1" applyFon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0" borderId="6" xfId="0" applyBorder="1"/>
    <xf numFmtId="166" fontId="0" fillId="0" borderId="6" xfId="0" applyNumberFormat="1" applyBorder="1"/>
    <xf numFmtId="0" fontId="0" fillId="9" borderId="6" xfId="0" applyFill="1" applyBorder="1"/>
    <xf numFmtId="17" fontId="0" fillId="6" borderId="6" xfId="0" applyNumberFormat="1" applyFill="1" applyBorder="1"/>
    <xf numFmtId="165" fontId="0" fillId="0" borderId="6" xfId="0" applyNumberFormat="1" applyBorder="1"/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17" fontId="0" fillId="8" borderId="6" xfId="0" applyNumberFormat="1" applyFill="1" applyBorder="1"/>
    <xf numFmtId="165" fontId="0" fillId="9" borderId="6" xfId="0" applyNumberFormat="1" applyFill="1" applyBorder="1" applyAlignment="1">
      <alignment horizontal="center"/>
    </xf>
    <xf numFmtId="165" fontId="0" fillId="9" borderId="6" xfId="0" applyNumberFormat="1" applyFill="1" applyBorder="1"/>
    <xf numFmtId="165" fontId="0" fillId="7" borderId="6" xfId="0" applyNumberFormat="1" applyFill="1" applyBorder="1"/>
    <xf numFmtId="165" fontId="0" fillId="6" borderId="6" xfId="0" applyNumberFormat="1" applyFill="1" applyBorder="1" applyAlignment="1">
      <alignment horizontal="center"/>
    </xf>
    <xf numFmtId="3" fontId="1" fillId="0" borderId="6" xfId="0" applyNumberFormat="1" applyFont="1" applyBorder="1"/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4" fontId="0" fillId="6" borderId="6" xfId="0" applyNumberFormat="1" applyFill="1" applyBorder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3" fontId="0" fillId="0" borderId="0" xfId="0" applyNumberFormat="1"/>
    <xf numFmtId="0" fontId="7" fillId="5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6" borderId="6" xfId="0" applyNumberFormat="1" applyFill="1" applyBorder="1" applyAlignment="1">
      <alignment horizontal="center"/>
    </xf>
    <xf numFmtId="165" fontId="1" fillId="0" borderId="6" xfId="0" applyNumberFormat="1" applyFont="1" applyBorder="1"/>
    <xf numFmtId="4" fontId="0" fillId="0" borderId="6" xfId="0" applyNumberFormat="1" applyBorder="1"/>
    <xf numFmtId="4" fontId="1" fillId="0" borderId="6" xfId="0" applyNumberFormat="1" applyFont="1" applyBorder="1"/>
    <xf numFmtId="0" fontId="8" fillId="5" borderId="0" xfId="0" applyFont="1" applyFill="1"/>
    <xf numFmtId="0" fontId="9" fillId="6" borderId="6" xfId="0" applyFont="1" applyFill="1" applyBorder="1"/>
    <xf numFmtId="0" fontId="10" fillId="0" borderId="6" xfId="0" applyFont="1" applyBorder="1"/>
    <xf numFmtId="165" fontId="9" fillId="0" borderId="6" xfId="0" applyNumberFormat="1" applyFont="1" applyBorder="1"/>
    <xf numFmtId="165" fontId="9" fillId="6" borderId="6" xfId="0" applyNumberFormat="1" applyFont="1" applyFill="1" applyBorder="1"/>
    <xf numFmtId="165" fontId="9" fillId="9" borderId="6" xfId="0" applyNumberFormat="1" applyFont="1" applyFill="1" applyBorder="1"/>
    <xf numFmtId="0" fontId="9" fillId="0" borderId="6" xfId="0" applyFont="1" applyBorder="1"/>
    <xf numFmtId="4" fontId="9" fillId="6" borderId="6" xfId="0" applyNumberFormat="1" applyFont="1" applyFill="1" applyBorder="1"/>
    <xf numFmtId="4" fontId="9" fillId="0" borderId="6" xfId="0" applyNumberFormat="1" applyFont="1" applyBorder="1"/>
    <xf numFmtId="0" fontId="11" fillId="0" borderId="0" xfId="0" applyFont="1"/>
    <xf numFmtId="49" fontId="0" fillId="6" borderId="0" xfId="0" applyNumberFormat="1" applyFill="1"/>
    <xf numFmtId="49" fontId="8" fillId="5" borderId="0" xfId="0" applyNumberFormat="1" applyFont="1" applyFill="1"/>
    <xf numFmtId="3" fontId="0" fillId="3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12" fillId="3" borderId="6" xfId="0" quotePrefix="1" applyFont="1" applyFill="1" applyBorder="1" applyAlignment="1">
      <alignment horizontal="center"/>
    </xf>
  </cellXfs>
  <cellStyles count="1">
    <cellStyle name="Normal" xfId="0" builtinId="0"/>
  </cellStyles>
  <dxfs count="6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8C8C8"/>
        </patternFill>
      </fill>
    </dxf>
    <dxf>
      <font>
        <b/>
        <i val="0"/>
        <color rgb="FF00EAB5"/>
      </font>
      <fill>
        <patternFill>
          <bgColor rgb="FF384344"/>
        </patternFill>
      </fill>
      <border>
        <bottom style="thin">
          <color theme="4"/>
        </bottom>
        <vertical/>
        <horizontal/>
      </border>
    </dxf>
    <dxf>
      <font>
        <color theme="1"/>
        <name val="Segoe UI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Epi Slicer Style" pivot="0" table="0" count="10" xr9:uid="{85F15B14-5600-447A-A724-5514AE8526E9}">
      <tableStyleElement type="wholeTable" dxfId="63"/>
      <tableStyleElement type="headerRow" dxfId="62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indexed="64"/>
              <bgColor rgb="FFFFCC8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rgb="FF00EAB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pi Slicer Style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GB"/>
              <a:t>Trended Shares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'1L inputs'!$B$37</c:f>
              <c:strCache>
                <c:ptCount val="1"/>
                <c:pt idx="0">
                  <c:v>Current product 1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inputs'!$C$37:$AB$37</c:f>
              <c:numCache>
                <c:formatCode>0.0\ %</c:formatCode>
                <c:ptCount val="26"/>
                <c:pt idx="0">
                  <c:v>0.4</c:v>
                </c:pt>
                <c:pt idx="1">
                  <c:v>0.43</c:v>
                </c:pt>
                <c:pt idx="2">
                  <c:v>0.43968275710521365</c:v>
                </c:pt>
                <c:pt idx="3">
                  <c:v>0.4536807914131219</c:v>
                </c:pt>
                <c:pt idx="4">
                  <c:v>0.46683371064960549</c:v>
                </c:pt>
                <c:pt idx="5">
                  <c:v>0.47576744423218448</c:v>
                </c:pt>
                <c:pt idx="6">
                  <c:v>0.47886896711947791</c:v>
                </c:pt>
                <c:pt idx="7">
                  <c:v>0.48</c:v>
                </c:pt>
                <c:pt idx="8">
                  <c:v>0.48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0.48</c:v>
                </c:pt>
                <c:pt idx="19">
                  <c:v>0.48</c:v>
                </c:pt>
                <c:pt idx="20">
                  <c:v>0.48</c:v>
                </c:pt>
                <c:pt idx="21">
                  <c:v>0.48</c:v>
                </c:pt>
                <c:pt idx="22">
                  <c:v>0.48</c:v>
                </c:pt>
                <c:pt idx="23">
                  <c:v>0.48</c:v>
                </c:pt>
                <c:pt idx="24">
                  <c:v>0.48</c:v>
                </c:pt>
                <c:pt idx="25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D-4E5E-B9C6-FC8042C70C16}"/>
            </c:ext>
          </c:extLst>
        </c:ser>
        <c:ser>
          <c:idx val="1"/>
          <c:order val="1"/>
          <c:tx>
            <c:strRef>
              <c:f>'1L inputs'!$B$38</c:f>
              <c:strCache>
                <c:ptCount val="1"/>
                <c:pt idx="0">
                  <c:v>Current product 2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inputs'!$C$38:$AB$38</c:f>
              <c:numCache>
                <c:formatCode>0.0\ %</c:formatCode>
                <c:ptCount val="26"/>
                <c:pt idx="0">
                  <c:v>0.4</c:v>
                </c:pt>
                <c:pt idx="1">
                  <c:v>0.39</c:v>
                </c:pt>
                <c:pt idx="2">
                  <c:v>0.38225379431582912</c:v>
                </c:pt>
                <c:pt idx="3">
                  <c:v>0.37105536686950247</c:v>
                </c:pt>
                <c:pt idx="4">
                  <c:v>0.36053303148031557</c:v>
                </c:pt>
                <c:pt idx="5">
                  <c:v>0.35338604461425238</c:v>
                </c:pt>
                <c:pt idx="6">
                  <c:v>0.35090482630441766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D-4E5E-B9C6-FC8042C70C16}"/>
            </c:ext>
          </c:extLst>
        </c:ser>
        <c:ser>
          <c:idx val="2"/>
          <c:order val="2"/>
          <c:tx>
            <c:strRef>
              <c:f>'1L inputs'!$B$39</c:f>
              <c:strCache>
                <c:ptCount val="1"/>
                <c:pt idx="0">
                  <c:v>Current product 3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inputs'!$C$39:$AB$39</c:f>
              <c:numCache>
                <c:formatCode>0.0\ %</c:formatCode>
                <c:ptCount val="26"/>
                <c:pt idx="0">
                  <c:v>0.2</c:v>
                </c:pt>
                <c:pt idx="1">
                  <c:v>0.18</c:v>
                </c:pt>
                <c:pt idx="2">
                  <c:v>0.17806344857895728</c:v>
                </c:pt>
                <c:pt idx="3">
                  <c:v>0.17526384171737563</c:v>
                </c:pt>
                <c:pt idx="4">
                  <c:v>0.17263325787007891</c:v>
                </c:pt>
                <c:pt idx="5">
                  <c:v>0.17084651115356311</c:v>
                </c:pt>
                <c:pt idx="6">
                  <c:v>0.17022620657610443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0.17</c:v>
                </c:pt>
                <c:pt idx="21">
                  <c:v>0.17</c:v>
                </c:pt>
                <c:pt idx="22">
                  <c:v>0.17</c:v>
                </c:pt>
                <c:pt idx="23">
                  <c:v>0.17</c:v>
                </c:pt>
                <c:pt idx="24">
                  <c:v>0.17</c:v>
                </c:pt>
                <c:pt idx="2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D-4E5E-B9C6-FC8042C70C16}"/>
            </c:ext>
          </c:extLst>
        </c:ser>
        <c:ser>
          <c:idx val="3"/>
          <c:order val="3"/>
          <c:tx>
            <c:strRef>
              <c:f>'1L inputs'!$B$40</c:f>
              <c:strCache>
                <c:ptCount val="1"/>
                <c:pt idx="0">
                  <c:v>Our NEW Product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inputs'!$C$40:$AB$40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D-4E5E-B9C6-FC8042C70C16}"/>
            </c:ext>
          </c:extLst>
        </c:ser>
        <c:ser>
          <c:idx val="4"/>
          <c:order val="4"/>
          <c:tx>
            <c:strRef>
              <c:f>'1L inputs'!$B$41</c:f>
              <c:strCache>
                <c:ptCount val="1"/>
                <c:pt idx="0">
                  <c:v>Generic 1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inputs'!$C$41:$AB$41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D-4E5E-B9C6-FC8042C70C16}"/>
            </c:ext>
          </c:extLst>
        </c:ser>
        <c:ser>
          <c:idx val="5"/>
          <c:order val="5"/>
          <c:tx>
            <c:strRef>
              <c:f>'1L inputs'!$B$42</c:f>
              <c:strCache>
                <c:ptCount val="1"/>
                <c:pt idx="0">
                  <c:v>New Product 1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inputs'!$C$42:$AB$42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D-4E5E-B9C6-FC8042C70C16}"/>
            </c:ext>
          </c:extLst>
        </c:ser>
        <c:ser>
          <c:idx val="6"/>
          <c:order val="6"/>
          <c:tx>
            <c:strRef>
              <c:f>'1L inputs'!$B$43</c:f>
              <c:strCache>
                <c:ptCount val="1"/>
                <c:pt idx="0">
                  <c:v>New Product 2</c:v>
                </c:pt>
              </c:strCache>
            </c:strRef>
          </c:tx>
          <c:marker>
            <c:symbol val="none"/>
          </c:marker>
          <c:cat>
            <c:numRef>
              <c:f>'1L inputs'!$C$36:$AB$36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inputs'!$C$43:$AB$43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8D-4E5E-B9C6-FC8042C7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441160"/>
        <c:axId val="538433616"/>
      </c:lineChart>
      <c:catAx>
        <c:axId val="53844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433616"/>
        <c:crosses val="autoZero"/>
        <c:auto val="1"/>
        <c:lblAlgn val="ctr"/>
        <c:lblOffset val="100"/>
        <c:noMultiLvlLbl val="0"/>
      </c:catAx>
      <c:valAx>
        <c:axId val="538433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GB"/>
                  <a:t>Market Shares</a:t>
                </a:r>
              </a:p>
            </c:rich>
          </c:tx>
          <c:overlay val="0"/>
        </c:title>
        <c:numFmt formatCode="0.0\ %" sourceLinked="1"/>
        <c:majorTickMark val="out"/>
        <c:minorTickMark val="none"/>
        <c:tickLblPos val="nextTo"/>
        <c:crossAx val="53844116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GB"/>
              <a:t>Trended Patients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'1L inputs'!$B$47</c:f>
              <c:strCache>
                <c:ptCount val="1"/>
                <c:pt idx="0">
                  <c:v>Current product 1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inputs'!$C$47:$AB$47</c:f>
              <c:numCache>
                <c:formatCode>#,##0</c:formatCode>
                <c:ptCount val="26"/>
                <c:pt idx="0">
                  <c:v>4860</c:v>
                </c:pt>
                <c:pt idx="1">
                  <c:v>5381.2349999999997</c:v>
                </c:pt>
                <c:pt idx="2">
                  <c:v>4533.9382420278271</c:v>
                </c:pt>
                <c:pt idx="3">
                  <c:v>4818.7433051469907</c:v>
                </c:pt>
                <c:pt idx="4">
                  <c:v>5107.1794678551105</c:v>
                </c:pt>
                <c:pt idx="5">
                  <c:v>5360.9475616082545</c:v>
                </c:pt>
                <c:pt idx="6">
                  <c:v>5557.7723871473454</c:v>
                </c:pt>
                <c:pt idx="7">
                  <c:v>5738.1696000000002</c:v>
                </c:pt>
                <c:pt idx="8">
                  <c:v>5910.2784000000011</c:v>
                </c:pt>
                <c:pt idx="9">
                  <c:v>6087.5712000000012</c:v>
                </c:pt>
                <c:pt idx="10">
                  <c:v>6270.2208000000001</c:v>
                </c:pt>
                <c:pt idx="11">
                  <c:v>6458.2271999999994</c:v>
                </c:pt>
                <c:pt idx="12">
                  <c:v>6652.1088</c:v>
                </c:pt>
                <c:pt idx="13">
                  <c:v>6851.5199999999995</c:v>
                </c:pt>
                <c:pt idx="14">
                  <c:v>7057.152</c:v>
                </c:pt>
                <c:pt idx="15">
                  <c:v>7268.8320000000003</c:v>
                </c:pt>
                <c:pt idx="16">
                  <c:v>7486.9056</c:v>
                </c:pt>
                <c:pt idx="17">
                  <c:v>7711.5456000000004</c:v>
                </c:pt>
                <c:pt idx="18">
                  <c:v>7942.9248000000007</c:v>
                </c:pt>
                <c:pt idx="19">
                  <c:v>8181.2160000000003</c:v>
                </c:pt>
                <c:pt idx="20">
                  <c:v>8426.5920000000006</c:v>
                </c:pt>
                <c:pt idx="21">
                  <c:v>8679.3984</c:v>
                </c:pt>
                <c:pt idx="22">
                  <c:v>8939.8080000000009</c:v>
                </c:pt>
                <c:pt idx="23">
                  <c:v>9207.9936000000016</c:v>
                </c:pt>
                <c:pt idx="24">
                  <c:v>9484.1280000000006</c:v>
                </c:pt>
                <c:pt idx="25">
                  <c:v>9768.7296000000024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6-4088-BFDD-799E12C668E4}"/>
            </c:ext>
          </c:extLst>
        </c:ser>
        <c:ser>
          <c:idx val="1"/>
          <c:order val="1"/>
          <c:tx>
            <c:strRef>
              <c:f>'1L inputs'!$B$48</c:f>
              <c:strCache>
                <c:ptCount val="1"/>
                <c:pt idx="0">
                  <c:v>Current product 2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inputs'!$C$48:$AB$48</c:f>
              <c:numCache>
                <c:formatCode>#,##0</c:formatCode>
                <c:ptCount val="26"/>
                <c:pt idx="0">
                  <c:v>4860</c:v>
                </c:pt>
                <c:pt idx="1">
                  <c:v>4880.6549999999997</c:v>
                </c:pt>
                <c:pt idx="2">
                  <c:v>3941.7399663777401</c:v>
                </c:pt>
                <c:pt idx="3">
                  <c:v>3941.1423158824091</c:v>
                </c:pt>
                <c:pt idx="4">
                  <c:v>3944.245785715912</c:v>
                </c:pt>
                <c:pt idx="5">
                  <c:v>3981.9539507133959</c:v>
                </c:pt>
                <c:pt idx="6">
                  <c:v>4072.6154502821237</c:v>
                </c:pt>
                <c:pt idx="7">
                  <c:v>4184.0820000000003</c:v>
                </c:pt>
                <c:pt idx="8">
                  <c:v>4309.5780000000004</c:v>
                </c:pt>
                <c:pt idx="9">
                  <c:v>4438.8540000000003</c:v>
                </c:pt>
                <c:pt idx="10">
                  <c:v>4572.0360000000001</c:v>
                </c:pt>
                <c:pt idx="11">
                  <c:v>4709.1239999999998</c:v>
                </c:pt>
                <c:pt idx="12">
                  <c:v>4850.4960000000001</c:v>
                </c:pt>
                <c:pt idx="13">
                  <c:v>4995.8999999999996</c:v>
                </c:pt>
                <c:pt idx="14">
                  <c:v>5145.84</c:v>
                </c:pt>
                <c:pt idx="15">
                  <c:v>5300.1900000000005</c:v>
                </c:pt>
                <c:pt idx="16">
                  <c:v>5459.2020000000002</c:v>
                </c:pt>
                <c:pt idx="17">
                  <c:v>5623.0020000000004</c:v>
                </c:pt>
                <c:pt idx="18">
                  <c:v>5791.7160000000003</c:v>
                </c:pt>
                <c:pt idx="19">
                  <c:v>5965.47</c:v>
                </c:pt>
                <c:pt idx="20">
                  <c:v>6144.39</c:v>
                </c:pt>
                <c:pt idx="21">
                  <c:v>6328.7280000000001</c:v>
                </c:pt>
                <c:pt idx="22">
                  <c:v>6518.6100000000006</c:v>
                </c:pt>
                <c:pt idx="23">
                  <c:v>6714.1620000000012</c:v>
                </c:pt>
                <c:pt idx="24">
                  <c:v>6915.51</c:v>
                </c:pt>
                <c:pt idx="25">
                  <c:v>7123.0320000000011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6-4088-BFDD-799E12C668E4}"/>
            </c:ext>
          </c:extLst>
        </c:ser>
        <c:ser>
          <c:idx val="2"/>
          <c:order val="2"/>
          <c:tx>
            <c:strRef>
              <c:f>'1L inputs'!$B$49</c:f>
              <c:strCache>
                <c:ptCount val="1"/>
                <c:pt idx="0">
                  <c:v>Current product 3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inputs'!$C$49:$AB$49</c:f>
              <c:numCache>
                <c:formatCode>#,##0</c:formatCode>
                <c:ptCount val="26"/>
                <c:pt idx="0">
                  <c:v>2430</c:v>
                </c:pt>
                <c:pt idx="1">
                  <c:v>2252.61</c:v>
                </c:pt>
                <c:pt idx="2">
                  <c:v>1836.1617915944353</c:v>
                </c:pt>
                <c:pt idx="3">
                  <c:v>1861.5543789706026</c:v>
                </c:pt>
                <c:pt idx="4">
                  <c:v>1888.6147464289782</c:v>
                </c:pt>
                <c:pt idx="5">
                  <c:v>1925.0984876783491</c:v>
                </c:pt>
                <c:pt idx="6">
                  <c:v>1975.6521625705313</c:v>
                </c:pt>
                <c:pt idx="7">
                  <c:v>2032.2684000000002</c:v>
                </c:pt>
                <c:pt idx="8">
                  <c:v>2093.2236000000003</c:v>
                </c:pt>
                <c:pt idx="9">
                  <c:v>2156.0148000000004</c:v>
                </c:pt>
                <c:pt idx="10">
                  <c:v>2220.7032000000004</c:v>
                </c:pt>
                <c:pt idx="11">
                  <c:v>2287.2888000000003</c:v>
                </c:pt>
                <c:pt idx="12">
                  <c:v>2355.9552000000003</c:v>
                </c:pt>
                <c:pt idx="13">
                  <c:v>2426.5800000000004</c:v>
                </c:pt>
                <c:pt idx="14">
                  <c:v>2499.4080000000004</c:v>
                </c:pt>
                <c:pt idx="15">
                  <c:v>2574.3780000000006</c:v>
                </c:pt>
                <c:pt idx="16">
                  <c:v>2651.6124000000004</c:v>
                </c:pt>
                <c:pt idx="17">
                  <c:v>2731.1724000000004</c:v>
                </c:pt>
                <c:pt idx="18">
                  <c:v>2813.1192000000005</c:v>
                </c:pt>
                <c:pt idx="19">
                  <c:v>2897.5140000000001</c:v>
                </c:pt>
                <c:pt idx="20">
                  <c:v>2984.4180000000006</c:v>
                </c:pt>
                <c:pt idx="21">
                  <c:v>3073.9536000000007</c:v>
                </c:pt>
                <c:pt idx="22">
                  <c:v>3166.1820000000007</c:v>
                </c:pt>
                <c:pt idx="23">
                  <c:v>3261.164400000001</c:v>
                </c:pt>
                <c:pt idx="24">
                  <c:v>3358.9620000000004</c:v>
                </c:pt>
                <c:pt idx="25">
                  <c:v>3459.7584000000011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6-4088-BFDD-799E12C668E4}"/>
            </c:ext>
          </c:extLst>
        </c:ser>
        <c:ser>
          <c:idx val="3"/>
          <c:order val="3"/>
          <c:tx>
            <c:strRef>
              <c:f>'1L inputs'!$B$50</c:f>
              <c:strCache>
                <c:ptCount val="1"/>
                <c:pt idx="0">
                  <c:v>Our NEW Product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inputs'!$C$50:$AB$50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F6-4088-BFDD-799E12C668E4}"/>
            </c:ext>
          </c:extLst>
        </c:ser>
        <c:ser>
          <c:idx val="4"/>
          <c:order val="4"/>
          <c:tx>
            <c:strRef>
              <c:f>'1L inputs'!$B$51</c:f>
              <c:strCache>
                <c:ptCount val="1"/>
                <c:pt idx="0">
                  <c:v>Generic 1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inputs'!$C$51:$AB$51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F6-4088-BFDD-799E12C668E4}"/>
            </c:ext>
          </c:extLst>
        </c:ser>
        <c:ser>
          <c:idx val="5"/>
          <c:order val="5"/>
          <c:tx>
            <c:strRef>
              <c:f>'1L inputs'!$B$52</c:f>
              <c:strCache>
                <c:ptCount val="1"/>
                <c:pt idx="0">
                  <c:v>New Product 1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inputs'!$C$52:$AB$52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6-4088-BFDD-799E12C668E4}"/>
            </c:ext>
          </c:extLst>
        </c:ser>
        <c:ser>
          <c:idx val="6"/>
          <c:order val="6"/>
          <c:tx>
            <c:strRef>
              <c:f>'1L inputs'!$B$53</c:f>
              <c:strCache>
                <c:ptCount val="1"/>
                <c:pt idx="0">
                  <c:v>New Product 2</c:v>
                </c:pt>
              </c:strCache>
            </c:strRef>
          </c:tx>
          <c:marker>
            <c:symbol val="none"/>
          </c:marker>
          <c:cat>
            <c:numRef>
              <c:f>'1L inputs'!$C$46:$AB$46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inputs'!$C$53:$AB$53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F6-4088-BFDD-799E12C66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24272"/>
        <c:axId val="435218696"/>
      </c:lineChart>
      <c:catAx>
        <c:axId val="4352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218696"/>
        <c:crosses val="autoZero"/>
        <c:auto val="1"/>
        <c:lblAlgn val="ctr"/>
        <c:lblOffset val="100"/>
        <c:noMultiLvlLbl val="0"/>
      </c:catAx>
      <c:valAx>
        <c:axId val="435218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GB"/>
                  <a:t>Patients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3522427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GB"/>
              <a:t>SimScore Shares – Inline Products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'1L inputs'!$B$131</c:f>
              <c:strCache>
                <c:ptCount val="1"/>
                <c:pt idx="0">
                  <c:v>Final SimScore Shares</c:v>
                </c:pt>
              </c:strCache>
            </c:strRef>
          </c:tx>
          <c:invertIfNegative val="0"/>
          <c:cat>
            <c:strRef>
              <c:f>[1]_vZ3RukJJFE2w_iSHJUs5BA!$A$58:$G$58</c:f>
              <c:strCache>
                <c:ptCount val="7"/>
                <c:pt idx="0">
                  <c:v>Current product 1</c:v>
                </c:pt>
                <c:pt idx="1">
                  <c:v>Current product 2</c:v>
                </c:pt>
                <c:pt idx="2">
                  <c:v>Current product 3</c:v>
                </c:pt>
              </c:strCache>
            </c:strRef>
          </c:cat>
          <c:val>
            <c:numRef>
              <c:f>[1]_vZ3RukJJFE2w_iSHJUs5BA!$A$60:$G$60</c:f>
              <c:numCache>
                <c:formatCode>General</c:formatCode>
                <c:ptCount val="7"/>
                <c:pt idx="0">
                  <c:v>0.42269738814388147</c:v>
                </c:pt>
                <c:pt idx="1">
                  <c:v>0.3823508751246536</c:v>
                </c:pt>
                <c:pt idx="2">
                  <c:v>0.19495173673146496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5-4E4E-95EE-7EC472D0A9FD}"/>
            </c:ext>
          </c:extLst>
        </c:ser>
        <c:ser>
          <c:idx val="1"/>
          <c:order val="1"/>
          <c:tx>
            <c:strRef>
              <c:f>'1L inputs'!$B$128</c:f>
              <c:strCache>
                <c:ptCount val="1"/>
                <c:pt idx="0">
                  <c:v>Current Shares</c:v>
                </c:pt>
              </c:strCache>
            </c:strRef>
          </c:tx>
          <c:invertIfNegative val="0"/>
          <c:cat>
            <c:strRef>
              <c:f>[1]_vZ3RukJJFE2w_iSHJUs5BA!$A$58:$G$58</c:f>
              <c:strCache>
                <c:ptCount val="7"/>
                <c:pt idx="0">
                  <c:v>Current product 1</c:v>
                </c:pt>
                <c:pt idx="1">
                  <c:v>Current product 2</c:v>
                </c:pt>
                <c:pt idx="2">
                  <c:v>Current product 3</c:v>
                </c:pt>
              </c:strCache>
            </c:strRef>
          </c:cat>
          <c:val>
            <c:numRef>
              <c:f>[1]_vZ3RukJJFE2w_iSHJUs5BA!$A$59:$G$59</c:f>
              <c:numCache>
                <c:formatCode>General</c:formatCode>
                <c:ptCount val="7"/>
                <c:pt idx="0">
                  <c:v>0.43</c:v>
                </c:pt>
                <c:pt idx="1">
                  <c:v>0.39</c:v>
                </c:pt>
                <c:pt idx="2">
                  <c:v>0.18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5-4E4E-95EE-7EC472D0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436896"/>
        <c:axId val="538435584"/>
      </c:barChart>
      <c:catAx>
        <c:axId val="5384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435584"/>
        <c:crosses val="autoZero"/>
        <c:auto val="1"/>
        <c:lblAlgn val="ctr"/>
        <c:lblOffset val="100"/>
        <c:noMultiLvlLbl val="0"/>
      </c:catAx>
      <c:valAx>
        <c:axId val="53843558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GB"/>
                  <a:t>Shares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843689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GB"/>
              <a:t>SimScore Shares – New Products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'1L inputs'!$B$131</c:f>
              <c:strCache>
                <c:ptCount val="1"/>
                <c:pt idx="0">
                  <c:v>Final SimScore Shares</c:v>
                </c:pt>
              </c:strCache>
            </c:strRef>
          </c:tx>
          <c:invertIfNegative val="0"/>
          <c:cat>
            <c:strRef>
              <c:f>[1]_vZ3RukJJFE2w_iSHJUs5BA!$A$66:$G$66</c:f>
              <c:strCache>
                <c:ptCount val="7"/>
                <c:pt idx="0">
                  <c:v>Bay-X</c:v>
                </c:pt>
                <c:pt idx="1">
                  <c:v>Generic-X</c:v>
                </c:pt>
                <c:pt idx="2">
                  <c:v>New Product 1</c:v>
                </c:pt>
                <c:pt idx="3">
                  <c:v>New Product 2</c:v>
                </c:pt>
              </c:strCache>
            </c:strRef>
          </c:cat>
          <c:val>
            <c:numRef>
              <c:f>[1]_vZ3RukJJFE2w_iSHJUs5BA!$A$67:$G$67</c:f>
              <c:numCache>
                <c:formatCode>General</c:formatCode>
                <c:ptCount val="7"/>
                <c:pt idx="0">
                  <c:v>0.16408837255278502</c:v>
                </c:pt>
                <c:pt idx="1">
                  <c:v>4.9618123462107921E-2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0-4B0F-B5E0-07A8E3F9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024272"/>
        <c:axId val="541027552"/>
      </c:barChart>
      <c:catAx>
        <c:axId val="5410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1027552"/>
        <c:crosses val="autoZero"/>
        <c:auto val="1"/>
        <c:lblAlgn val="ctr"/>
        <c:lblOffset val="100"/>
        <c:noMultiLvlLbl val="0"/>
      </c:catAx>
      <c:valAx>
        <c:axId val="54102755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GB"/>
                  <a:t>Shares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102427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GB"/>
              <a:t>Post Evented Market Shares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'1L inputs'!$B$174</c:f>
              <c:strCache>
                <c:ptCount val="1"/>
                <c:pt idx="0">
                  <c:v>Current product 1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inputs'!$C$174:$AB$174</c:f>
              <c:numCache>
                <c:formatCode>0.0\ %</c:formatCode>
                <c:ptCount val="26"/>
                <c:pt idx="0">
                  <c:v>0.4</c:v>
                </c:pt>
                <c:pt idx="1">
                  <c:v>0.43</c:v>
                </c:pt>
                <c:pt idx="2">
                  <c:v>0.41803870868933884</c:v>
                </c:pt>
                <c:pt idx="3">
                  <c:v>0.4015701715081148</c:v>
                </c:pt>
                <c:pt idx="4">
                  <c:v>0.390231726816334</c:v>
                </c:pt>
                <c:pt idx="5">
                  <c:v>0.39769953859452745</c:v>
                </c:pt>
                <c:pt idx="6">
                  <c:v>0.40029213763880966</c:v>
                </c:pt>
                <c:pt idx="7">
                  <c:v>0.40123758117466318</c:v>
                </c:pt>
                <c:pt idx="8">
                  <c:v>0.40123758117466318</c:v>
                </c:pt>
                <c:pt idx="9">
                  <c:v>0.40123758117466318</c:v>
                </c:pt>
                <c:pt idx="10">
                  <c:v>0.40123758117466318</c:v>
                </c:pt>
                <c:pt idx="11">
                  <c:v>0.40123758117466318</c:v>
                </c:pt>
                <c:pt idx="12">
                  <c:v>0.40123758117466318</c:v>
                </c:pt>
                <c:pt idx="13">
                  <c:v>0.40123758117466318</c:v>
                </c:pt>
                <c:pt idx="14">
                  <c:v>0.43807144703048578</c:v>
                </c:pt>
                <c:pt idx="15">
                  <c:v>0.44881356151872021</c:v>
                </c:pt>
                <c:pt idx="16">
                  <c:v>0.44881356151872021</c:v>
                </c:pt>
                <c:pt idx="17">
                  <c:v>0.44881356151872021</c:v>
                </c:pt>
                <c:pt idx="18">
                  <c:v>0.44881356151872021</c:v>
                </c:pt>
                <c:pt idx="19">
                  <c:v>0.44881356151872021</c:v>
                </c:pt>
                <c:pt idx="20">
                  <c:v>0.44881356151872021</c:v>
                </c:pt>
                <c:pt idx="21">
                  <c:v>0.44881356151872021</c:v>
                </c:pt>
                <c:pt idx="22">
                  <c:v>0.44881356151872021</c:v>
                </c:pt>
                <c:pt idx="23">
                  <c:v>0.44881356151872021</c:v>
                </c:pt>
                <c:pt idx="24">
                  <c:v>0.44881356151872021</c:v>
                </c:pt>
                <c:pt idx="25">
                  <c:v>0.44881356151872021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1-42B4-93BA-686317FC93B0}"/>
            </c:ext>
          </c:extLst>
        </c:ser>
        <c:ser>
          <c:idx val="1"/>
          <c:order val="1"/>
          <c:tx>
            <c:strRef>
              <c:f>'1L inputs'!$B$175</c:f>
              <c:strCache>
                <c:ptCount val="1"/>
                <c:pt idx="0">
                  <c:v>Current product 2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inputs'!$C$175:$AB$175</c:f>
              <c:numCache>
                <c:formatCode>0.0\ %</c:formatCode>
                <c:ptCount val="26"/>
                <c:pt idx="0">
                  <c:v>0.4</c:v>
                </c:pt>
                <c:pt idx="1">
                  <c:v>0.39</c:v>
                </c:pt>
                <c:pt idx="2">
                  <c:v>0.36343677341240571</c:v>
                </c:pt>
                <c:pt idx="3">
                  <c:v>0.32843525697588721</c:v>
                </c:pt>
                <c:pt idx="4">
                  <c:v>0.30137375309318859</c:v>
                </c:pt>
                <c:pt idx="5">
                  <c:v>0.29539950367063383</c:v>
                </c:pt>
                <c:pt idx="6">
                  <c:v>0.29332542443520804</c:v>
                </c:pt>
                <c:pt idx="7">
                  <c:v>0.29256906960652523</c:v>
                </c:pt>
                <c:pt idx="8">
                  <c:v>0.29256906960652523</c:v>
                </c:pt>
                <c:pt idx="9">
                  <c:v>0.29256906960652523</c:v>
                </c:pt>
                <c:pt idx="10">
                  <c:v>0.29256906960652523</c:v>
                </c:pt>
                <c:pt idx="11">
                  <c:v>0.29256906960652523</c:v>
                </c:pt>
                <c:pt idx="12">
                  <c:v>0.29256906960652523</c:v>
                </c:pt>
                <c:pt idx="13">
                  <c:v>0.29256906960652523</c:v>
                </c:pt>
                <c:pt idx="14">
                  <c:v>0.31942709679306258</c:v>
                </c:pt>
                <c:pt idx="15">
                  <c:v>0.32725988860740013</c:v>
                </c:pt>
                <c:pt idx="16">
                  <c:v>0.32725988860740013</c:v>
                </c:pt>
                <c:pt idx="17">
                  <c:v>0.32725988860740013</c:v>
                </c:pt>
                <c:pt idx="18">
                  <c:v>0.32725988860740013</c:v>
                </c:pt>
                <c:pt idx="19">
                  <c:v>0.32725988860740013</c:v>
                </c:pt>
                <c:pt idx="20">
                  <c:v>0.32725988860740013</c:v>
                </c:pt>
                <c:pt idx="21">
                  <c:v>0.32725988860740013</c:v>
                </c:pt>
                <c:pt idx="22">
                  <c:v>0.32725988860740013</c:v>
                </c:pt>
                <c:pt idx="23">
                  <c:v>0.32725988860740013</c:v>
                </c:pt>
                <c:pt idx="24">
                  <c:v>0.32725988860740013</c:v>
                </c:pt>
                <c:pt idx="25">
                  <c:v>0.32725988860740013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1-42B4-93BA-686317FC93B0}"/>
            </c:ext>
          </c:extLst>
        </c:ser>
        <c:ser>
          <c:idx val="2"/>
          <c:order val="2"/>
          <c:tx>
            <c:strRef>
              <c:f>'1L inputs'!$B$176</c:f>
              <c:strCache>
                <c:ptCount val="1"/>
                <c:pt idx="0">
                  <c:v>Current product 3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inputs'!$C$176:$AB$176</c:f>
              <c:numCache>
                <c:formatCode>0.0\ %</c:formatCode>
                <c:ptCount val="26"/>
                <c:pt idx="0">
                  <c:v>0.2</c:v>
                </c:pt>
                <c:pt idx="1">
                  <c:v>0.18</c:v>
                </c:pt>
                <c:pt idx="2">
                  <c:v>0.16929800613241999</c:v>
                </c:pt>
                <c:pt idx="3">
                  <c:v>0.1551327107290485</c:v>
                </c:pt>
                <c:pt idx="4">
                  <c:v>0.14430614753769239</c:v>
                </c:pt>
                <c:pt idx="5">
                  <c:v>0.1428125851820537</c:v>
                </c:pt>
                <c:pt idx="6">
                  <c:v>0.14229406537319728</c:v>
                </c:pt>
                <c:pt idx="7">
                  <c:v>0.14210497666602656</c:v>
                </c:pt>
                <c:pt idx="8">
                  <c:v>0.14210497666602656</c:v>
                </c:pt>
                <c:pt idx="9">
                  <c:v>0.14210497666602656</c:v>
                </c:pt>
                <c:pt idx="10">
                  <c:v>0.14210497666602656</c:v>
                </c:pt>
                <c:pt idx="11">
                  <c:v>0.14210497666602656</c:v>
                </c:pt>
                <c:pt idx="12">
                  <c:v>0.14210497666602656</c:v>
                </c:pt>
                <c:pt idx="13">
                  <c:v>0.14210497666602656</c:v>
                </c:pt>
                <c:pt idx="14">
                  <c:v>0.15515030415663039</c:v>
                </c:pt>
                <c:pt idx="15">
                  <c:v>0.15895480303788009</c:v>
                </c:pt>
                <c:pt idx="16">
                  <c:v>0.15895480303788009</c:v>
                </c:pt>
                <c:pt idx="17">
                  <c:v>0.15895480303788009</c:v>
                </c:pt>
                <c:pt idx="18">
                  <c:v>0.15895480303788009</c:v>
                </c:pt>
                <c:pt idx="19">
                  <c:v>0.15895480303788009</c:v>
                </c:pt>
                <c:pt idx="20">
                  <c:v>0.15895480303788009</c:v>
                </c:pt>
                <c:pt idx="21">
                  <c:v>0.15895480303788009</c:v>
                </c:pt>
                <c:pt idx="22">
                  <c:v>0.15895480303788009</c:v>
                </c:pt>
                <c:pt idx="23">
                  <c:v>0.15895480303788009</c:v>
                </c:pt>
                <c:pt idx="24">
                  <c:v>0.15895480303788009</c:v>
                </c:pt>
                <c:pt idx="25">
                  <c:v>0.15895480303788009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1-42B4-93BA-686317FC93B0}"/>
            </c:ext>
          </c:extLst>
        </c:ser>
        <c:ser>
          <c:idx val="3"/>
          <c:order val="3"/>
          <c:tx>
            <c:strRef>
              <c:f>'1L inputs'!$B$177</c:f>
              <c:strCache>
                <c:ptCount val="1"/>
                <c:pt idx="0">
                  <c:v>Our NEW Product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inputs'!$C$177:$AB$177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4.9226511765835507E-2</c:v>
                </c:pt>
                <c:pt idx="3">
                  <c:v>0.1148618607869495</c:v>
                </c:pt>
                <c:pt idx="4">
                  <c:v>0.16408837255278502</c:v>
                </c:pt>
                <c:pt idx="5">
                  <c:v>0.16408837255278502</c:v>
                </c:pt>
                <c:pt idx="6">
                  <c:v>0.16408837255278502</c:v>
                </c:pt>
                <c:pt idx="7">
                  <c:v>0.16408837255278502</c:v>
                </c:pt>
                <c:pt idx="8">
                  <c:v>0.16408837255278502</c:v>
                </c:pt>
                <c:pt idx="9">
                  <c:v>0.15995550365830433</c:v>
                </c:pt>
                <c:pt idx="10">
                  <c:v>0.13077521568174541</c:v>
                </c:pt>
                <c:pt idx="11">
                  <c:v>0.11556223334290371</c:v>
                </c:pt>
                <c:pt idx="12">
                  <c:v>0.1144702490906771</c:v>
                </c:pt>
                <c:pt idx="13">
                  <c:v>0.1144702490906771</c:v>
                </c:pt>
                <c:pt idx="14">
                  <c:v>3.317805317811312E-2</c:v>
                </c:pt>
                <c:pt idx="15">
                  <c:v>9.4702490906771047E-3</c:v>
                </c:pt>
                <c:pt idx="16">
                  <c:v>9.4702490906771047E-3</c:v>
                </c:pt>
                <c:pt idx="17">
                  <c:v>9.4702490906771047E-3</c:v>
                </c:pt>
                <c:pt idx="18">
                  <c:v>9.4702490906771047E-3</c:v>
                </c:pt>
                <c:pt idx="19">
                  <c:v>9.4702490906771047E-3</c:v>
                </c:pt>
                <c:pt idx="20">
                  <c:v>9.4702490906771047E-3</c:v>
                </c:pt>
                <c:pt idx="21">
                  <c:v>9.4702490906771047E-3</c:v>
                </c:pt>
                <c:pt idx="22">
                  <c:v>9.4702490906771047E-3</c:v>
                </c:pt>
                <c:pt idx="23">
                  <c:v>9.4702490906771047E-3</c:v>
                </c:pt>
                <c:pt idx="24">
                  <c:v>9.4702490906771047E-3</c:v>
                </c:pt>
                <c:pt idx="25">
                  <c:v>9.4702490906771047E-3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91-42B4-93BA-686317FC93B0}"/>
            </c:ext>
          </c:extLst>
        </c:ser>
        <c:ser>
          <c:idx val="4"/>
          <c:order val="4"/>
          <c:tx>
            <c:strRef>
              <c:f>'1L inputs'!$B$178</c:f>
              <c:strCache>
                <c:ptCount val="1"/>
                <c:pt idx="0">
                  <c:v>Generic 1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inputs'!$C$178:$AB$178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4.1328688944806862E-3</c:v>
                </c:pt>
                <c:pt idx="10">
                  <c:v>3.3313156871039619E-2</c:v>
                </c:pt>
                <c:pt idx="11">
                  <c:v>4.8526139209881317E-2</c:v>
                </c:pt>
                <c:pt idx="12">
                  <c:v>4.9618123462107921E-2</c:v>
                </c:pt>
                <c:pt idx="13">
                  <c:v>4.9618123462107921E-2</c:v>
                </c:pt>
                <c:pt idx="14">
                  <c:v>5.4173098841708123E-2</c:v>
                </c:pt>
                <c:pt idx="15">
                  <c:v>5.5501497745322509E-2</c:v>
                </c:pt>
                <c:pt idx="16">
                  <c:v>5.5501497745322509E-2</c:v>
                </c:pt>
                <c:pt idx="17">
                  <c:v>5.5501497745322509E-2</c:v>
                </c:pt>
                <c:pt idx="18">
                  <c:v>5.5501497745322509E-2</c:v>
                </c:pt>
                <c:pt idx="19">
                  <c:v>5.5501497745322509E-2</c:v>
                </c:pt>
                <c:pt idx="20">
                  <c:v>5.5501497745322509E-2</c:v>
                </c:pt>
                <c:pt idx="21">
                  <c:v>5.5501497745322509E-2</c:v>
                </c:pt>
                <c:pt idx="22">
                  <c:v>5.5501497745322509E-2</c:v>
                </c:pt>
                <c:pt idx="23">
                  <c:v>5.5501497745322509E-2</c:v>
                </c:pt>
                <c:pt idx="24">
                  <c:v>5.5501497745322509E-2</c:v>
                </c:pt>
                <c:pt idx="25">
                  <c:v>5.5501497745322509E-2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91-42B4-93BA-686317FC93B0}"/>
            </c:ext>
          </c:extLst>
        </c:ser>
        <c:ser>
          <c:idx val="5"/>
          <c:order val="5"/>
          <c:tx>
            <c:strRef>
              <c:f>'1L inputs'!$B$179</c:f>
              <c:strCache>
                <c:ptCount val="1"/>
                <c:pt idx="0">
                  <c:v>New Product 1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inputs'!$C$179:$AB$179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91-42B4-93BA-686317FC93B0}"/>
            </c:ext>
          </c:extLst>
        </c:ser>
        <c:ser>
          <c:idx val="6"/>
          <c:order val="6"/>
          <c:tx>
            <c:strRef>
              <c:f>'1L inputs'!$B$180</c:f>
              <c:strCache>
                <c:ptCount val="1"/>
                <c:pt idx="0">
                  <c:v>New Product 2</c:v>
                </c:pt>
              </c:strCache>
            </c:strRef>
          </c:tx>
          <c:marker>
            <c:symbol val="none"/>
          </c:marker>
          <c:cat>
            <c:numRef>
              <c:f>'1L inputs'!$C$173:$AB$173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inputs'!$C$180:$AB$180</c:f>
              <c:numCache>
                <c:formatCode>0.0\ 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91-42B4-93BA-686317FC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041984"/>
        <c:axId val="541037392"/>
      </c:lineChart>
      <c:catAx>
        <c:axId val="5410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1037392"/>
        <c:crosses val="autoZero"/>
        <c:auto val="1"/>
        <c:lblAlgn val="ctr"/>
        <c:lblOffset val="100"/>
        <c:noMultiLvlLbl val="0"/>
      </c:catAx>
      <c:valAx>
        <c:axId val="541037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GB"/>
                  <a:t>Shares</a:t>
                </a:r>
              </a:p>
            </c:rich>
          </c:tx>
          <c:overlay val="0"/>
        </c:title>
        <c:numFmt formatCode="0.0\ %" sourceLinked="1"/>
        <c:majorTickMark val="out"/>
        <c:minorTickMark val="none"/>
        <c:tickLblPos val="nextTo"/>
        <c:crossAx val="54104198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GB"/>
              <a:t>Post Evented Patients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'1L inputs'!$B$186</c:f>
              <c:strCache>
                <c:ptCount val="1"/>
                <c:pt idx="0">
                  <c:v>Current product 1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inputs'!$C$186:$AB$186</c:f>
              <c:numCache>
                <c:formatCode>#,##0</c:formatCode>
                <c:ptCount val="26"/>
                <c:pt idx="0">
                  <c:v>4860</c:v>
                </c:pt>
                <c:pt idx="1">
                  <c:v>5381.2349999999997</c:v>
                </c:pt>
                <c:pt idx="2">
                  <c:v>4310.7482778110725</c:v>
                </c:pt>
                <c:pt idx="3">
                  <c:v>4265.2534824631521</c:v>
                </c:pt>
                <c:pt idx="4">
                  <c:v>4269.1507006397669</c:v>
                </c:pt>
                <c:pt idx="5">
                  <c:v>4481.278400883135</c:v>
                </c:pt>
                <c:pt idx="6">
                  <c:v>4645.8065611215306</c:v>
                </c:pt>
                <c:pt idx="7">
                  <c:v>4796.602688904135</c:v>
                </c:pt>
                <c:pt idx="8">
                  <c:v>4940.4704360101223</c:v>
                </c:pt>
                <c:pt idx="9">
                  <c:v>5088.6715489927965</c:v>
                </c:pt>
                <c:pt idx="10">
                  <c:v>5241.3504733813788</c:v>
                </c:pt>
                <c:pt idx="11">
                  <c:v>5398.5072091758702</c:v>
                </c:pt>
                <c:pt idx="12">
                  <c:v>5560.5750929639407</c:v>
                </c:pt>
                <c:pt idx="13">
                  <c:v>5727.2652336871424</c:v>
                </c:pt>
                <c:pt idx="14">
                  <c:v>6440.7016428210145</c:v>
                </c:pt>
                <c:pt idx="15">
                  <c:v>6796.5632875025885</c:v>
                </c:pt>
                <c:pt idx="16">
                  <c:v>7000.4682647717727</c:v>
                </c:pt>
                <c:pt idx="17">
                  <c:v>7210.5130115625343</c:v>
                </c:pt>
                <c:pt idx="18">
                  <c:v>7426.8591007570185</c:v>
                </c:pt>
                <c:pt idx="19">
                  <c:v>7649.6681052373715</c:v>
                </c:pt>
                <c:pt idx="20">
                  <c:v>7879.1015978857413</c:v>
                </c:pt>
                <c:pt idx="21">
                  <c:v>8115.4827244664211</c:v>
                </c:pt>
                <c:pt idx="22">
                  <c:v>8358.9730578615581</c:v>
                </c:pt>
                <c:pt idx="23">
                  <c:v>8609.7341709532975</c:v>
                </c:pt>
                <c:pt idx="24">
                  <c:v>8867.9276366237864</c:v>
                </c:pt>
                <c:pt idx="25">
                  <c:v>9134.038173519466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E-4191-8F23-79FAAB05CC75}"/>
            </c:ext>
          </c:extLst>
        </c:ser>
        <c:ser>
          <c:idx val="1"/>
          <c:order val="1"/>
          <c:tx>
            <c:strRef>
              <c:f>'1L inputs'!$B$187</c:f>
              <c:strCache>
                <c:ptCount val="1"/>
                <c:pt idx="0">
                  <c:v>Current product 2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inputs'!$C$187:$AB$187</c:f>
              <c:numCache>
                <c:formatCode>#,##0</c:formatCode>
                <c:ptCount val="26"/>
                <c:pt idx="0">
                  <c:v>4860</c:v>
                </c:pt>
                <c:pt idx="1">
                  <c:v>4880.6549999999997</c:v>
                </c:pt>
                <c:pt idx="2">
                  <c:v>3747.7018575449824</c:v>
                </c:pt>
                <c:pt idx="3">
                  <c:v>3488.4553758539682</c:v>
                </c:pt>
                <c:pt idx="4">
                  <c:v>3297.0409137896072</c:v>
                </c:pt>
                <c:pt idx="5">
                  <c:v>3328.5616073607021</c:v>
                </c:pt>
                <c:pt idx="6">
                  <c:v>3404.3466090120023</c:v>
                </c:pt>
                <c:pt idx="7">
                  <c:v>3497.5227939925981</c:v>
                </c:pt>
                <c:pt idx="8">
                  <c:v>3602.4263595907141</c:v>
                </c:pt>
                <c:pt idx="9">
                  <c:v>3710.4896711405804</c:v>
                </c:pt>
                <c:pt idx="10">
                  <c:v>3821.8180535072552</c:v>
                </c:pt>
                <c:pt idx="11">
                  <c:v>3936.4115066907384</c:v>
                </c:pt>
                <c:pt idx="12">
                  <c:v>4054.5860052862067</c:v>
                </c:pt>
                <c:pt idx="13">
                  <c:v>4176.1308995635409</c:v>
                </c:pt>
                <c:pt idx="14">
                  <c:v>4696.344947890324</c:v>
                </c:pt>
                <c:pt idx="15">
                  <c:v>4955.8273971373037</c:v>
                </c:pt>
                <c:pt idx="16">
                  <c:v>5104.5081097294178</c:v>
                </c:pt>
                <c:pt idx="17">
                  <c:v>5257.6657375976811</c:v>
                </c:pt>
                <c:pt idx="18">
                  <c:v>5415.4180943019919</c:v>
                </c:pt>
                <c:pt idx="19">
                  <c:v>5577.8829934022497</c:v>
                </c:pt>
                <c:pt idx="20">
                  <c:v>5745.1782484583528</c:v>
                </c:pt>
                <c:pt idx="21">
                  <c:v>5917.539486590098</c:v>
                </c:pt>
                <c:pt idx="22">
                  <c:v>6095.0845213573848</c:v>
                </c:pt>
                <c:pt idx="23">
                  <c:v>6277.9311663201124</c:v>
                </c:pt>
                <c:pt idx="24">
                  <c:v>6466.1972350381766</c:v>
                </c:pt>
                <c:pt idx="25">
                  <c:v>6660.2361681912771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E-4191-8F23-79FAAB05CC75}"/>
            </c:ext>
          </c:extLst>
        </c:ser>
        <c:ser>
          <c:idx val="2"/>
          <c:order val="2"/>
          <c:tx>
            <c:strRef>
              <c:f>'1L inputs'!$B$188</c:f>
              <c:strCache>
                <c:ptCount val="1"/>
                <c:pt idx="0">
                  <c:v>Current product 3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inputs'!$C$188:$AB$188</c:f>
              <c:numCache>
                <c:formatCode>#,##0</c:formatCode>
                <c:ptCount val="26"/>
                <c:pt idx="0">
                  <c:v>2430</c:v>
                </c:pt>
                <c:pt idx="1">
                  <c:v>2252.61</c:v>
                </c:pt>
                <c:pt idx="2">
                  <c:v>1745.773951556534</c:v>
                </c:pt>
                <c:pt idx="3">
                  <c:v>1647.7327790459451</c:v>
                </c:pt>
                <c:pt idx="4">
                  <c:v>1578.7150263082563</c:v>
                </c:pt>
                <c:pt idx="5">
                  <c:v>1609.212209831381</c:v>
                </c:pt>
                <c:pt idx="6">
                  <c:v>1651.4706144839427</c:v>
                </c:pt>
                <c:pt idx="7">
                  <c:v>1698.7967856535479</c:v>
                </c:pt>
                <c:pt idx="8">
                  <c:v>1749.7499460869185</c:v>
                </c:pt>
                <c:pt idx="9">
                  <c:v>1802.2378402682823</c:v>
                </c:pt>
                <c:pt idx="10">
                  <c:v>1856.3116259892386</c:v>
                </c:pt>
                <c:pt idx="11">
                  <c:v>1911.9713032497875</c:v>
                </c:pt>
                <c:pt idx="12">
                  <c:v>1969.3703454247293</c:v>
                </c:pt>
                <c:pt idx="13">
                  <c:v>2028.406436930863</c:v>
                </c:pt>
                <c:pt idx="14">
                  <c:v>2281.0818318324427</c:v>
                </c:pt>
                <c:pt idx="15">
                  <c:v>2407.1161643238338</c:v>
                </c:pt>
                <c:pt idx="16">
                  <c:v>2479.3325104400033</c:v>
                </c:pt>
                <c:pt idx="17">
                  <c:v>2553.7233582617309</c:v>
                </c:pt>
                <c:pt idx="18">
                  <c:v>2630.3459315181112</c:v>
                </c:pt>
                <c:pt idx="19">
                  <c:v>2709.2574539382358</c:v>
                </c:pt>
                <c:pt idx="20">
                  <c:v>2790.5151492512005</c:v>
                </c:pt>
                <c:pt idx="21">
                  <c:v>2874.2334649151912</c:v>
                </c:pt>
                <c:pt idx="22">
                  <c:v>2960.4696246593021</c:v>
                </c:pt>
                <c:pt idx="23">
                  <c:v>3049.2808522126265</c:v>
                </c:pt>
                <c:pt idx="24">
                  <c:v>3140.7243713042581</c:v>
                </c:pt>
                <c:pt idx="25">
                  <c:v>3234.971853121478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E-4191-8F23-79FAAB05CC75}"/>
            </c:ext>
          </c:extLst>
        </c:ser>
        <c:ser>
          <c:idx val="3"/>
          <c:order val="3"/>
          <c:tx>
            <c:strRef>
              <c:f>'1L inputs'!$B$189</c:f>
              <c:strCache>
                <c:ptCount val="1"/>
                <c:pt idx="0">
                  <c:v>Our NEW Product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inputs'!$C$189:$AB$189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507.61591308741333</c:v>
                </c:pt>
                <c:pt idx="3">
                  <c:v>1219.9983626369371</c:v>
                </c:pt>
                <c:pt idx="4">
                  <c:v>1795.1333592623705</c:v>
                </c:pt>
                <c:pt idx="5">
                  <c:v>1848.9477819247816</c:v>
                </c:pt>
                <c:pt idx="6">
                  <c:v>1904.4162153825253</c:v>
                </c:pt>
                <c:pt idx="7">
                  <c:v>1961.5977314497197</c:v>
                </c:pt>
                <c:pt idx="8">
                  <c:v>2020.4332583122464</c:v>
                </c:pt>
                <c:pt idx="9">
                  <c:v>2028.6260778162255</c:v>
                </c:pt>
                <c:pt idx="10">
                  <c:v>1708.3114114420132</c:v>
                </c:pt>
                <c:pt idx="11">
                  <c:v>1554.8482472247658</c:v>
                </c:pt>
                <c:pt idx="12">
                  <c:v>1586.3928152380943</c:v>
                </c:pt>
                <c:pt idx="13">
                  <c:v>1633.9483355203249</c:v>
                </c:pt>
                <c:pt idx="14">
                  <c:v>487.79700904589038</c:v>
                </c:pt>
                <c:pt idx="15">
                  <c:v>143.41177007975969</c:v>
                </c:pt>
                <c:pt idx="16">
                  <c:v>147.71429364663609</c:v>
                </c:pt>
                <c:pt idx="17">
                  <c:v>152.146370221073</c:v>
                </c:pt>
                <c:pt idx="18">
                  <c:v>156.711409092743</c:v>
                </c:pt>
                <c:pt idx="19">
                  <c:v>161.41281955131871</c:v>
                </c:pt>
                <c:pt idx="20">
                  <c:v>166.25401088647286</c:v>
                </c:pt>
                <c:pt idx="21">
                  <c:v>171.24180167755068</c:v>
                </c:pt>
                <c:pt idx="22">
                  <c:v>176.37960121422483</c:v>
                </c:pt>
                <c:pt idx="23">
                  <c:v>181.67081878616796</c:v>
                </c:pt>
                <c:pt idx="24">
                  <c:v>187.11886368305267</c:v>
                </c:pt>
                <c:pt idx="25">
                  <c:v>192.73396377389696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E-4191-8F23-79FAAB05CC75}"/>
            </c:ext>
          </c:extLst>
        </c:ser>
        <c:ser>
          <c:idx val="4"/>
          <c:order val="4"/>
          <c:tx>
            <c:strRef>
              <c:f>'1L inputs'!$B$190</c:f>
              <c:strCache>
                <c:ptCount val="1"/>
                <c:pt idx="0">
                  <c:v>Generic 1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inputs'!$C$190:$AB$190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52.41486178211764</c:v>
                </c:pt>
                <c:pt idx="10">
                  <c:v>435.16843568011575</c:v>
                </c:pt>
                <c:pt idx="11">
                  <c:v>652.90173365883754</c:v>
                </c:pt>
                <c:pt idx="12">
                  <c:v>687.6357410870304</c:v>
                </c:pt>
                <c:pt idx="13">
                  <c:v>708.24909429812851</c:v>
                </c:pt>
                <c:pt idx="14">
                  <c:v>796.47456841032954</c:v>
                </c:pt>
                <c:pt idx="15">
                  <c:v>840.481380956517</c:v>
                </c:pt>
                <c:pt idx="16">
                  <c:v>865.69682141217186</c:v>
                </c:pt>
                <c:pt idx="17">
                  <c:v>891.67152235698279</c:v>
                </c:pt>
                <c:pt idx="18">
                  <c:v>918.42546433013808</c:v>
                </c:pt>
                <c:pt idx="19">
                  <c:v>945.9786278708259</c:v>
                </c:pt>
                <c:pt idx="20">
                  <c:v>974.35099351823487</c:v>
                </c:pt>
                <c:pt idx="21">
                  <c:v>1003.5825223507413</c:v>
                </c:pt>
                <c:pt idx="22">
                  <c:v>1033.6931949075338</c:v>
                </c:pt>
                <c:pt idx="23">
                  <c:v>1064.7029917278003</c:v>
                </c:pt>
                <c:pt idx="24">
                  <c:v>1096.6318933507293</c:v>
                </c:pt>
                <c:pt idx="25">
                  <c:v>1129.5398413938863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6E-4191-8F23-79FAAB05CC75}"/>
            </c:ext>
          </c:extLst>
        </c:ser>
        <c:ser>
          <c:idx val="5"/>
          <c:order val="5"/>
          <c:tx>
            <c:strRef>
              <c:f>'1L inputs'!$B$191</c:f>
              <c:strCache>
                <c:ptCount val="1"/>
                <c:pt idx="0">
                  <c:v>New Product 1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inputs'!$C$191:$AB$191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E-4191-8F23-79FAAB05CC75}"/>
            </c:ext>
          </c:extLst>
        </c:ser>
        <c:ser>
          <c:idx val="6"/>
          <c:order val="6"/>
          <c:tx>
            <c:strRef>
              <c:f>'1L inputs'!$B$192</c:f>
              <c:strCache>
                <c:ptCount val="1"/>
                <c:pt idx="0">
                  <c:v>New Product 2</c:v>
                </c:pt>
              </c:strCache>
            </c:strRef>
          </c:tx>
          <c:marker>
            <c:symbol val="none"/>
          </c:marker>
          <c:cat>
            <c:numRef>
              <c:f>'1L inputs'!$C$185:$AB$185</c:f>
              <c:numCache>
                <c:formatCode>General</c:formatCode>
                <c:ptCount val="2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</c:numCache>
            </c:numRef>
          </c:cat>
          <c:val>
            <c:numRef>
              <c:f>'1L inputs'!$C$192:$AB$192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E-4191-8F23-79FAAB05C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524112"/>
        <c:axId val="541696336"/>
      </c:lineChart>
      <c:catAx>
        <c:axId val="54052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1696336"/>
        <c:crosses val="autoZero"/>
        <c:auto val="1"/>
        <c:lblAlgn val="ctr"/>
        <c:lblOffset val="100"/>
        <c:noMultiLvlLbl val="0"/>
      </c:catAx>
      <c:valAx>
        <c:axId val="54169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GB"/>
                  <a:t>Shares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4052411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3175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US"/>
              <a:t>Probabilized Output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'Risk Analysis'!$D$72</c:f>
              <c:strCache>
                <c:ptCount val="1"/>
                <c:pt idx="0">
                  <c:v>90th Percentile</c:v>
                </c:pt>
              </c:strCache>
            </c:strRef>
          </c:tx>
          <c:spPr>
            <a:solidFill>
              <a:srgbClr val="006400"/>
            </a:solidFill>
          </c:spPr>
          <c:cat>
            <c:strRef>
              <c:f>'Risk Analysis'!$B$73:$B$80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strCache>
            </c:strRef>
          </c:cat>
          <c:val>
            <c:numRef>
              <c:f>'Risk Analysis'!$D$73:$D$80</c:f>
              <c:numCache>
                <c:formatCode>#,##0</c:formatCode>
                <c:ptCount val="8"/>
                <c:pt idx="0">
                  <c:v>881.14901678530123</c:v>
                </c:pt>
                <c:pt idx="1">
                  <c:v>2117.7243152825858</c:v>
                </c:pt>
                <c:pt idx="2">
                  <c:v>2818.7457637323496</c:v>
                </c:pt>
                <c:pt idx="3">
                  <c:v>2833.356195409704</c:v>
                </c:pt>
                <c:pt idx="4">
                  <c:v>2864.3305375331565</c:v>
                </c:pt>
                <c:pt idx="5">
                  <c:v>2950.2928300465505</c:v>
                </c:pt>
                <c:pt idx="6">
                  <c:v>3038.7885951206331</c:v>
                </c:pt>
                <c:pt idx="7">
                  <c:v>3077.5554513138545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1B2-9FD9-00C8F92BC5C6}"/>
            </c:ext>
          </c:extLst>
        </c:ser>
        <c:ser>
          <c:idx val="2"/>
          <c:order val="2"/>
          <c:tx>
            <c:strRef>
              <c:f>'Risk Analysis'!$E$72</c:f>
              <c:strCache>
                <c:ptCount val="1"/>
                <c:pt idx="0">
                  <c:v>50th Percentile</c:v>
                </c:pt>
              </c:strCache>
            </c:strRef>
          </c:tx>
          <c:spPr>
            <a:solidFill>
              <a:srgbClr val="8B0000"/>
            </a:solidFill>
          </c:spPr>
          <c:cat>
            <c:strRef>
              <c:f>'Risk Analysis'!$B$73:$B$80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strCache>
            </c:strRef>
          </c:cat>
          <c:val>
            <c:numRef>
              <c:f>'Risk Analysis'!$E$73:$E$80</c:f>
              <c:numCache>
                <c:formatCode>#,##0</c:formatCode>
                <c:ptCount val="8"/>
                <c:pt idx="0">
                  <c:v>844.14927831641728</c:v>
                </c:pt>
                <c:pt idx="1">
                  <c:v>2028.7995609826548</c:v>
                </c:pt>
                <c:pt idx="2">
                  <c:v>2691.4361753439593</c:v>
                </c:pt>
                <c:pt idx="3">
                  <c:v>2707.0869449880679</c:v>
                </c:pt>
                <c:pt idx="4">
                  <c:v>2738.0249276312734</c:v>
                </c:pt>
                <c:pt idx="5">
                  <c:v>2820.194202394935</c:v>
                </c:pt>
                <c:pt idx="6">
                  <c:v>2904.7879128364016</c:v>
                </c:pt>
                <c:pt idx="7">
                  <c:v>2939.5354776400563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1B2-9FD9-00C8F92BC5C6}"/>
            </c:ext>
          </c:extLst>
        </c:ser>
        <c:ser>
          <c:idx val="3"/>
          <c:order val="3"/>
          <c:tx>
            <c:strRef>
              <c:f>'Risk Analysis'!$F$72</c:f>
              <c:strCache>
                <c:ptCount val="1"/>
                <c:pt idx="0">
                  <c:v>10th Percentile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'Risk Analysis'!$B$73:$B$80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strCache>
            </c:strRef>
          </c:cat>
          <c:val>
            <c:numRef>
              <c:f>'Risk Analysis'!$F$73:$F$80</c:f>
              <c:numCache>
                <c:formatCode>#,##0</c:formatCode>
                <c:ptCount val="8"/>
                <c:pt idx="0">
                  <c:v>795.61868477708401</c:v>
                </c:pt>
                <c:pt idx="1">
                  <c:v>1912.1616796056196</c:v>
                </c:pt>
                <c:pt idx="2">
                  <c:v>2524.4509440042116</c:v>
                </c:pt>
                <c:pt idx="3">
                  <c:v>2541.4662697532372</c:v>
                </c:pt>
                <c:pt idx="4">
                  <c:v>2572.3565615956386</c:v>
                </c:pt>
                <c:pt idx="5">
                  <c:v>2649.550736255429</c:v>
                </c:pt>
                <c:pt idx="6">
                  <c:v>2729.0263286998447</c:v>
                </c:pt>
                <c:pt idx="7">
                  <c:v>2758.5020022735866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2-41B2-9FD9-00C8F92B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771336"/>
        <c:axId val="874770024"/>
      </c:areaChart>
      <c:lineChart>
        <c:grouping val="standard"/>
        <c:varyColors val="0"/>
        <c:ser>
          <c:idx val="0"/>
          <c:order val="0"/>
          <c:tx>
            <c:strRef>
              <c:f>'Risk Analysis'!$C$72</c:f>
              <c:strCache>
                <c:ptCount val="1"/>
                <c:pt idx="0">
                  <c:v>Model Output</c:v>
                </c:pt>
              </c:strCache>
            </c:strRef>
          </c:tx>
          <c:spPr>
            <a:ln>
              <a:solidFill>
                <a:srgbClr val="00008B"/>
              </a:solidFill>
            </a:ln>
          </c:spPr>
          <c:marker>
            <c:symbol val="none"/>
          </c:marker>
          <c:cat>
            <c:strRef>
              <c:f>'Risk Analysis'!$B$73:$B$80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strCache>
            </c:strRef>
          </c:cat>
          <c:val>
            <c:numRef>
              <c:f>'Risk Analysis'!$C$73:$C$80</c:f>
              <c:numCache>
                <c:formatCode>#,##0</c:formatCode>
                <c:ptCount val="8"/>
                <c:pt idx="0">
                  <c:v>855.99359617485254</c:v>
                </c:pt>
                <c:pt idx="1">
                  <c:v>2057.266060990416</c:v>
                </c:pt>
                <c:pt idx="2">
                  <c:v>2732.1903885816223</c:v>
                </c:pt>
                <c:pt idx="3">
                  <c:v>2747.5081263160919</c:v>
                </c:pt>
                <c:pt idx="4">
                  <c:v>2778.4577483183584</c:v>
                </c:pt>
                <c:pt idx="5">
                  <c:v>2861.841239985426</c:v>
                </c:pt>
                <c:pt idx="6">
                  <c:v>2947.6840721040239</c:v>
                </c:pt>
                <c:pt idx="7">
                  <c:v>2983.7182882937082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2-41B2-9FD9-00C8F92B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771336"/>
        <c:axId val="874770024"/>
      </c:lineChart>
      <c:catAx>
        <c:axId val="87477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4770024"/>
        <c:crosses val="autoZero"/>
        <c:auto val="1"/>
        <c:lblAlgn val="ctr"/>
        <c:lblOffset val="100"/>
        <c:noMultiLvlLbl val="0"/>
      </c:catAx>
      <c:valAx>
        <c:axId val="874770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>
                    <a:latin typeface="Segoe UI"/>
                    <a:ea typeface="Segoe UI"/>
                    <a:cs typeface="Segoe UI"/>
                  </a:defRPr>
                </a:pPr>
                <a:r>
                  <a:rPr lang="en-US"/>
                  <a:t>Probabilized Output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74771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595959"/>
                </a:solidFill>
                <a:latin typeface="Segoe UI"/>
                <a:ea typeface="Segoe UI"/>
                <a:cs typeface="Segoe UI"/>
              </a:defRPr>
            </a:pPr>
            <a:r>
              <a:rPr lang="en-US"/>
              <a:t>Tornado impact on Probabilized Output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'Risk Analysis'!$I$53</c:f>
              <c:strCache>
                <c:ptCount val="1"/>
                <c:pt idx="0">
                  <c:v>10th to 50th</c:v>
                </c:pt>
              </c:strCache>
            </c:strRef>
          </c:tx>
          <c:spPr>
            <a:solidFill>
              <a:srgbClr val="8B0000"/>
            </a:solidFill>
          </c:spPr>
          <c:invertIfNegative val="0"/>
          <c:cat>
            <c:strRef>
              <c:f>'Risk Analysis'!$H$54</c:f>
              <c:strCache>
                <c:ptCount val="1"/>
                <c:pt idx="0">
                  <c:v>market share at peak</c:v>
                </c:pt>
              </c:strCache>
            </c:strRef>
          </c:cat>
          <c:val>
            <c:numRef>
              <c:f>'Risk Analysis'!$I$54</c:f>
              <c:numCache>
                <c:formatCode>#,##0</c:formatCode>
                <c:ptCount val="1"/>
                <c:pt idx="0">
                  <c:v>-50.814346036146617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B-44C9-904B-D75236EE9332}"/>
            </c:ext>
          </c:extLst>
        </c:ser>
        <c:ser>
          <c:idx val="1"/>
          <c:order val="1"/>
          <c:tx>
            <c:strRef>
              <c:f>'Risk Analysis'!$J$53</c:f>
              <c:strCache>
                <c:ptCount val="1"/>
                <c:pt idx="0">
                  <c:v>50th to 90th</c:v>
                </c:pt>
              </c:strCache>
            </c:strRef>
          </c:tx>
          <c:spPr>
            <a:solidFill>
              <a:srgbClr val="006400"/>
            </a:solidFill>
          </c:spPr>
          <c:invertIfNegative val="0"/>
          <c:cat>
            <c:strRef>
              <c:f>'Risk Analysis'!$H$54</c:f>
              <c:strCache>
                <c:ptCount val="1"/>
                <c:pt idx="0">
                  <c:v>market share at peak</c:v>
                </c:pt>
              </c:strCache>
            </c:strRef>
          </c:cat>
          <c:val>
            <c:numRef>
              <c:f>'Risk Analysis'!$J$54</c:f>
              <c:numCache>
                <c:formatCode>#,##0</c:formatCode>
                <c:ptCount val="1"/>
                <c:pt idx="0">
                  <c:v>38.817039964420815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B-44C9-904B-D75236EE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4843824"/>
        <c:axId val="874840872"/>
      </c:barChart>
      <c:catAx>
        <c:axId val="87484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874840872"/>
        <c:crosses val="autoZero"/>
        <c:auto val="1"/>
        <c:lblAlgn val="ctr"/>
        <c:lblOffset val="100"/>
        <c:noMultiLvlLbl val="0"/>
      </c:catAx>
      <c:valAx>
        <c:axId val="8748408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8748438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rgbClr val="00000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18</xdr:row>
      <xdr:rowOff>85725</xdr:rowOff>
    </xdr:from>
    <xdr:to>
      <xdr:col>3</xdr:col>
      <xdr:colOff>592455</xdr:colOff>
      <xdr:row>18</xdr:row>
      <xdr:rowOff>85725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EDB8499-DF5B-4800-8A9C-4D60B2DDB67E}"/>
            </a:ext>
          </a:extLst>
        </xdr:cNvPr>
        <xdr:cNvCxnSpPr/>
      </xdr:nvCxnSpPr>
      <xdr:spPr>
        <a:xfrm>
          <a:off x="2969895" y="2661285"/>
          <a:ext cx="5638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18</xdr:row>
      <xdr:rowOff>104775</xdr:rowOff>
    </xdr:from>
    <xdr:to>
      <xdr:col>5</xdr:col>
      <xdr:colOff>582930</xdr:colOff>
      <xdr:row>18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DD06408-1BA5-44D1-85F3-2C0140D3B86D}"/>
            </a:ext>
          </a:extLst>
        </xdr:cNvPr>
        <xdr:cNvCxnSpPr/>
      </xdr:nvCxnSpPr>
      <xdr:spPr>
        <a:xfrm>
          <a:off x="4979670" y="2680335"/>
          <a:ext cx="5638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693420</xdr:colOff>
      <xdr:row>22</xdr:row>
      <xdr:rowOff>38100</xdr:rowOff>
    </xdr:from>
    <xdr:to>
      <xdr:col>4</xdr:col>
      <xdr:colOff>693420</xdr:colOff>
      <xdr:row>23</xdr:row>
      <xdr:rowOff>180000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45D1EC-C123-4339-945C-0647757AB439}"/>
            </a:ext>
          </a:extLst>
        </xdr:cNvPr>
        <xdr:cNvCxnSpPr/>
      </xdr:nvCxnSpPr>
      <xdr:spPr>
        <a:xfrm flipV="1">
          <a:off x="4244340" y="3345180"/>
          <a:ext cx="0" cy="3247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102870</xdr:rowOff>
    </xdr:from>
    <xdr:to>
      <xdr:col>7</xdr:col>
      <xdr:colOff>582930</xdr:colOff>
      <xdr:row>18</xdr:row>
      <xdr:rowOff>102870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210E75B-1AB8-4A72-ADA7-3D162D0D709D}"/>
            </a:ext>
          </a:extLst>
        </xdr:cNvPr>
        <xdr:cNvCxnSpPr/>
      </xdr:nvCxnSpPr>
      <xdr:spPr>
        <a:xfrm>
          <a:off x="7197090" y="2678430"/>
          <a:ext cx="5638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12</xdr:row>
      <xdr:rowOff>91440</xdr:rowOff>
    </xdr:from>
    <xdr:to>
      <xdr:col>3</xdr:col>
      <xdr:colOff>335280</xdr:colOff>
      <xdr:row>12</xdr:row>
      <xdr:rowOff>91440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4B629A4-4A26-4D5E-BCDD-38AEE17BE843}"/>
            </a:ext>
          </a:extLst>
        </xdr:cNvPr>
        <xdr:cNvCxnSpPr/>
      </xdr:nvCxnSpPr>
      <xdr:spPr>
        <a:xfrm>
          <a:off x="2956560" y="1569720"/>
          <a:ext cx="320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327660</xdr:colOff>
      <xdr:row>12</xdr:row>
      <xdr:rowOff>83820</xdr:rowOff>
    </xdr:from>
    <xdr:to>
      <xdr:col>3</xdr:col>
      <xdr:colOff>335280</xdr:colOff>
      <xdr:row>15</xdr:row>
      <xdr:rowOff>91440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835BB0A-6BBD-49AC-87BD-E98E7DB86179}"/>
            </a:ext>
          </a:extLst>
        </xdr:cNvPr>
        <xdr:cNvCxnSpPr/>
      </xdr:nvCxnSpPr>
      <xdr:spPr>
        <a:xfrm flipH="1">
          <a:off x="3268980" y="1562100"/>
          <a:ext cx="7620" cy="5562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822960</xdr:colOff>
      <xdr:row>15</xdr:row>
      <xdr:rowOff>83820</xdr:rowOff>
    </xdr:from>
    <xdr:to>
      <xdr:col>3</xdr:col>
      <xdr:colOff>327660</xdr:colOff>
      <xdr:row>15</xdr:row>
      <xdr:rowOff>83820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7201FBE-1928-46DD-B0A7-650A9C22061A}"/>
            </a:ext>
          </a:extLst>
        </xdr:cNvPr>
        <xdr:cNvCxnSpPr/>
      </xdr:nvCxnSpPr>
      <xdr:spPr>
        <a:xfrm flipH="1">
          <a:off x="1714500" y="2110740"/>
          <a:ext cx="15544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821055</xdr:colOff>
      <xdr:row>15</xdr:row>
      <xdr:rowOff>85725</xdr:rowOff>
    </xdr:from>
    <xdr:to>
      <xdr:col>2</xdr:col>
      <xdr:colOff>822960</xdr:colOff>
      <xdr:row>17</xdr:row>
      <xdr:rowOff>152400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3CDDC2F-B15E-4A5E-BC9E-45C1D5C4AF7C}"/>
            </a:ext>
          </a:extLst>
        </xdr:cNvPr>
        <xdr:cNvCxnSpPr/>
      </xdr:nvCxnSpPr>
      <xdr:spPr>
        <a:xfrm>
          <a:off x="1712595" y="2112645"/>
          <a:ext cx="1905" cy="4324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327660</xdr:colOff>
      <xdr:row>26</xdr:row>
      <xdr:rowOff>89536</xdr:rowOff>
    </xdr:from>
    <xdr:to>
      <xdr:col>7</xdr:col>
      <xdr:colOff>590550</xdr:colOff>
      <xdr:row>26</xdr:row>
      <xdr:rowOff>91440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657353F-46C2-4946-B864-0301E79C02B2}"/>
            </a:ext>
          </a:extLst>
        </xdr:cNvPr>
        <xdr:cNvCxnSpPr/>
      </xdr:nvCxnSpPr>
      <xdr:spPr>
        <a:xfrm flipV="1">
          <a:off x="7505700" y="4128136"/>
          <a:ext cx="262890" cy="19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21</xdr:row>
      <xdr:rowOff>99060</xdr:rowOff>
    </xdr:from>
    <xdr:to>
      <xdr:col>7</xdr:col>
      <xdr:colOff>327660</xdr:colOff>
      <xdr:row>21</xdr:row>
      <xdr:rowOff>99060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41F7111-F420-4639-BD34-DD7676CF9FA7}"/>
            </a:ext>
          </a:extLst>
        </xdr:cNvPr>
        <xdr:cNvCxnSpPr/>
      </xdr:nvCxnSpPr>
      <xdr:spPr>
        <a:xfrm>
          <a:off x="7185660" y="3223260"/>
          <a:ext cx="320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320040</xdr:colOff>
      <xdr:row>21</xdr:row>
      <xdr:rowOff>91440</xdr:rowOff>
    </xdr:from>
    <xdr:to>
      <xdr:col>7</xdr:col>
      <xdr:colOff>327660</xdr:colOff>
      <xdr:row>26</xdr:row>
      <xdr:rowOff>91440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1E4EE25-DEC7-43A6-B78B-F06E0B65A272}"/>
            </a:ext>
          </a:extLst>
        </xdr:cNvPr>
        <xdr:cNvCxnSpPr/>
      </xdr:nvCxnSpPr>
      <xdr:spPr>
        <a:xfrm flipH="1">
          <a:off x="7498080" y="3215640"/>
          <a:ext cx="762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15240</xdr:colOff>
      <xdr:row>0</xdr:row>
      <xdr:rowOff>175260</xdr:rowOff>
    </xdr:from>
    <xdr:to>
      <xdr:col>2</xdr:col>
      <xdr:colOff>1434793</xdr:colOff>
      <xdr:row>4</xdr:row>
      <xdr:rowOff>3577</xdr:rowOff>
    </xdr:to>
    <xdr:pic>
      <xdr:nvPicPr>
        <xdr:cNvPr id="13" name="Gráfico 5">
          <a:extLst>
            <a:ext uri="{FF2B5EF4-FFF2-40B4-BE49-F238E27FC236}">
              <a16:creationId xmlns:a16="http://schemas.microsoft.com/office/drawing/2014/main" id="{EAF0FAA2-3207-46B2-B684-32F0C4041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7180" y="175260"/>
          <a:ext cx="2029153" cy="559837"/>
        </a:xfrm>
        <a:prstGeom prst="rect">
          <a:avLst/>
        </a:prstGeom>
      </xdr:spPr>
    </xdr:pic>
    <xdr:clientData/>
  </xdr:twoCellAnchor>
  <xdr:twoCellAnchor editAs="oneCell">
    <xdr:from>
      <xdr:col>2</xdr:col>
      <xdr:colOff>1592132</xdr:colOff>
      <xdr:row>1</xdr:row>
      <xdr:rowOff>74215</xdr:rowOff>
    </xdr:from>
    <xdr:to>
      <xdr:col>3</xdr:col>
      <xdr:colOff>33745</xdr:colOff>
      <xdr:row>4</xdr:row>
      <xdr:rowOff>31570</xdr:rowOff>
    </xdr:to>
    <xdr:pic>
      <xdr:nvPicPr>
        <xdr:cNvPr id="14" name="Imagen 29" descr="Logotipo">
          <a:extLst>
            <a:ext uri="{FF2B5EF4-FFF2-40B4-BE49-F238E27FC236}">
              <a16:creationId xmlns:a16="http://schemas.microsoft.com/office/drawing/2014/main" id="{F1FEFF20-66A4-4C0A-B499-BE33F68554D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672" y="257095"/>
          <a:ext cx="491393" cy="505995"/>
        </a:xfrm>
        <a:prstGeom prst="rect">
          <a:avLst/>
        </a:prstGeom>
      </xdr:spPr>
    </xdr:pic>
    <xdr:clientData/>
  </xdr:twoCellAnchor>
  <xdr:oneCellAnchor>
    <xdr:from>
      <xdr:col>2</xdr:col>
      <xdr:colOff>160020</xdr:colOff>
      <xdr:row>20</xdr:row>
      <xdr:rowOff>99060</xdr:rowOff>
    </xdr:from>
    <xdr:ext cx="7526676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12B14F3-2F42-4F5A-8C80-6880539B7973}"/>
            </a:ext>
          </a:extLst>
        </xdr:cNvPr>
        <xdr:cNvSpPr/>
      </xdr:nvSpPr>
      <xdr:spPr>
        <a:xfrm rot="19789686">
          <a:off x="1051560" y="3771900"/>
          <a:ext cx="752667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Ejemplo</a:t>
          </a:r>
          <a:r>
            <a:rPr lang="en-U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- Caso hipotetico</a:t>
          </a:r>
          <a:endParaRPr 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7</xdr:col>
      <xdr:colOff>388620</xdr:colOff>
      <xdr:row>73</xdr:row>
      <xdr:rowOff>10160</xdr:rowOff>
    </xdr:to>
    <xdr:graphicFrame macro="">
      <xdr:nvGraphicFramePr>
        <xdr:cNvPr id="2" name="_o9kUlzTbr0Wq_V7qww0e7A_C1">
          <a:extLst>
            <a:ext uri="{FF2B5EF4-FFF2-40B4-BE49-F238E27FC236}">
              <a16:creationId xmlns:a16="http://schemas.microsoft.com/office/drawing/2014/main" id="{24D78E3A-B3DA-4BE1-B530-AD0AF6AD0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175260</xdr:colOff>
      <xdr:row>55</xdr:row>
      <xdr:rowOff>0</xdr:rowOff>
    </xdr:from>
    <xdr:to>
      <xdr:col>18</xdr:col>
      <xdr:colOff>104140</xdr:colOff>
      <xdr:row>73</xdr:row>
      <xdr:rowOff>10160</xdr:rowOff>
    </xdr:to>
    <xdr:graphicFrame macro="">
      <xdr:nvGraphicFramePr>
        <xdr:cNvPr id="3" name="_o9kUlzTbr0Wq_V7qww0e7A_C2">
          <a:extLst>
            <a:ext uri="{FF2B5EF4-FFF2-40B4-BE49-F238E27FC236}">
              <a16:creationId xmlns:a16="http://schemas.microsoft.com/office/drawing/2014/main" id="{C1FBAF4A-E0E4-4FBF-82C2-DA8B17076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6</xdr:col>
      <xdr:colOff>678180</xdr:colOff>
      <xdr:row>150</xdr:row>
      <xdr:rowOff>10160</xdr:rowOff>
    </xdr:to>
    <xdr:graphicFrame macro="">
      <xdr:nvGraphicFramePr>
        <xdr:cNvPr id="4" name="_NdazcNBkgkqttgWh3O3epg_C1">
          <a:extLst>
            <a:ext uri="{FF2B5EF4-FFF2-40B4-BE49-F238E27FC236}">
              <a16:creationId xmlns:a16="http://schemas.microsoft.com/office/drawing/2014/main" id="{CCDCF898-A06C-4142-900B-AC526B506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132</xdr:row>
      <xdr:rowOff>0</xdr:rowOff>
    </xdr:from>
    <xdr:to>
      <xdr:col>16</xdr:col>
      <xdr:colOff>546100</xdr:colOff>
      <xdr:row>150</xdr:row>
      <xdr:rowOff>10160</xdr:rowOff>
    </xdr:to>
    <xdr:graphicFrame macro="">
      <xdr:nvGraphicFramePr>
        <xdr:cNvPr id="5" name="_NdazcNBkgkqttgWh3O3epg_C2">
          <a:extLst>
            <a:ext uri="{FF2B5EF4-FFF2-40B4-BE49-F238E27FC236}">
              <a16:creationId xmlns:a16="http://schemas.microsoft.com/office/drawing/2014/main" id="{DC6B23FF-EE9C-441D-BC2B-EF8175FE1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193</xdr:row>
      <xdr:rowOff>182879</xdr:rowOff>
    </xdr:from>
    <xdr:to>
      <xdr:col>6</xdr:col>
      <xdr:colOff>226060</xdr:colOff>
      <xdr:row>212</xdr:row>
      <xdr:rowOff>10159</xdr:rowOff>
    </xdr:to>
    <xdr:graphicFrame macro="">
      <xdr:nvGraphicFramePr>
        <xdr:cNvPr id="6" name="_mcDV66lHzUqBhQanSSe6Yg_C1">
          <a:extLst>
            <a:ext uri="{FF2B5EF4-FFF2-40B4-BE49-F238E27FC236}">
              <a16:creationId xmlns:a16="http://schemas.microsoft.com/office/drawing/2014/main" id="{87A4B32C-A79E-4E75-9C63-04C81ECCE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480060</xdr:colOff>
      <xdr:row>193</xdr:row>
      <xdr:rowOff>182879</xdr:rowOff>
    </xdr:from>
    <xdr:to>
      <xdr:col>16</xdr:col>
      <xdr:colOff>43180</xdr:colOff>
      <xdr:row>212</xdr:row>
      <xdr:rowOff>10159</xdr:rowOff>
    </xdr:to>
    <xdr:graphicFrame macro="">
      <xdr:nvGraphicFramePr>
        <xdr:cNvPr id="7" name="_mcDV66lHzUqBhQanSSe6Yg_C2">
          <a:extLst>
            <a:ext uri="{FF2B5EF4-FFF2-40B4-BE49-F238E27FC236}">
              <a16:creationId xmlns:a16="http://schemas.microsoft.com/office/drawing/2014/main" id="{075A8B9D-1427-4F90-ADDA-052120C69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43544</xdr:colOff>
      <xdr:row>1</xdr:row>
      <xdr:rowOff>119741</xdr:rowOff>
    </xdr:from>
    <xdr:to>
      <xdr:col>2</xdr:col>
      <xdr:colOff>37068</xdr:colOff>
      <xdr:row>4</xdr:row>
      <xdr:rowOff>124406</xdr:rowOff>
    </xdr:to>
    <xdr:pic>
      <xdr:nvPicPr>
        <xdr:cNvPr id="8" name="Gráfico 5">
          <a:extLst>
            <a:ext uri="{FF2B5EF4-FFF2-40B4-BE49-F238E27FC236}">
              <a16:creationId xmlns:a16="http://schemas.microsoft.com/office/drawing/2014/main" id="{1F6963DF-3410-4D9E-85B4-5B178785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7458" y="304798"/>
          <a:ext cx="2029153" cy="559837"/>
        </a:xfrm>
        <a:prstGeom prst="rect">
          <a:avLst/>
        </a:prstGeom>
      </xdr:spPr>
    </xdr:pic>
    <xdr:clientData/>
  </xdr:twoCellAnchor>
  <xdr:twoCellAnchor editAs="oneCell">
    <xdr:from>
      <xdr:col>2</xdr:col>
      <xdr:colOff>194407</xdr:colOff>
      <xdr:row>2</xdr:row>
      <xdr:rowOff>16519</xdr:rowOff>
    </xdr:from>
    <xdr:to>
      <xdr:col>2</xdr:col>
      <xdr:colOff>685800</xdr:colOff>
      <xdr:row>4</xdr:row>
      <xdr:rowOff>152399</xdr:rowOff>
    </xdr:to>
    <xdr:pic>
      <xdr:nvPicPr>
        <xdr:cNvPr id="9" name="Imagen 29" descr="Logotipo">
          <a:extLst>
            <a:ext uri="{FF2B5EF4-FFF2-40B4-BE49-F238E27FC236}">
              <a16:creationId xmlns:a16="http://schemas.microsoft.com/office/drawing/2014/main" id="{A339AB4D-9B8D-4B1A-8409-5EAB8AA3531A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950" y="386633"/>
          <a:ext cx="491393" cy="505995"/>
        </a:xfrm>
        <a:prstGeom prst="rect">
          <a:avLst/>
        </a:prstGeom>
      </xdr:spPr>
    </xdr:pic>
    <xdr:clientData/>
  </xdr:twoCellAnchor>
  <xdr:oneCellAnchor>
    <xdr:from>
      <xdr:col>2</xdr:col>
      <xdr:colOff>272142</xdr:colOff>
      <xdr:row>14</xdr:row>
      <xdr:rowOff>130631</xdr:rowOff>
    </xdr:from>
    <xdr:ext cx="7526676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1C7D8C2-A0D4-43B4-BC62-837838EE5865}"/>
            </a:ext>
          </a:extLst>
        </xdr:cNvPr>
        <xdr:cNvSpPr/>
      </xdr:nvSpPr>
      <xdr:spPr>
        <a:xfrm rot="19789686">
          <a:off x="2601685" y="2906488"/>
          <a:ext cx="752667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Ejemplo</a:t>
          </a:r>
          <a:r>
            <a:rPr lang="en-U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- Caso hipotetico</a:t>
          </a:r>
          <a:endParaRPr 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6350</xdr:colOff>
      <xdr:row>69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EF8677-ED9B-4651-B67F-A812E66C0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16</xdr:col>
      <xdr:colOff>273050</xdr:colOff>
      <xdr:row>69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1E2CAE-B489-415F-BD77-8A215BE8D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320096</xdr:colOff>
      <xdr:row>5</xdr:row>
      <xdr:rowOff>4665</xdr:rowOff>
    </xdr:to>
    <xdr:pic>
      <xdr:nvPicPr>
        <xdr:cNvPr id="23" name="Gráfico 5">
          <a:extLst>
            <a:ext uri="{FF2B5EF4-FFF2-40B4-BE49-F238E27FC236}">
              <a16:creationId xmlns:a16="http://schemas.microsoft.com/office/drawing/2014/main" id="{67053489-D418-4BE6-9942-BC6AC6E9F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370114"/>
          <a:ext cx="2029153" cy="559837"/>
        </a:xfrm>
        <a:prstGeom prst="rect">
          <a:avLst/>
        </a:prstGeom>
      </xdr:spPr>
    </xdr:pic>
    <xdr:clientData/>
  </xdr:twoCellAnchor>
  <xdr:twoCellAnchor editAs="oneCell">
    <xdr:from>
      <xdr:col>2</xdr:col>
      <xdr:colOff>477435</xdr:colOff>
      <xdr:row>2</xdr:row>
      <xdr:rowOff>81835</xdr:rowOff>
    </xdr:from>
    <xdr:to>
      <xdr:col>2</xdr:col>
      <xdr:colOff>968828</xdr:colOff>
      <xdr:row>5</xdr:row>
      <xdr:rowOff>32658</xdr:rowOff>
    </xdr:to>
    <xdr:pic>
      <xdr:nvPicPr>
        <xdr:cNvPr id="24" name="Imagen 29" descr="Logotipo">
          <a:extLst>
            <a:ext uri="{FF2B5EF4-FFF2-40B4-BE49-F238E27FC236}">
              <a16:creationId xmlns:a16="http://schemas.microsoft.com/office/drawing/2014/main" id="{85DE9391-C24D-4206-854B-0B83ADAB8BDB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6092" y="451949"/>
          <a:ext cx="491393" cy="505995"/>
        </a:xfrm>
        <a:prstGeom prst="rect">
          <a:avLst/>
        </a:prstGeom>
      </xdr:spPr>
    </xdr:pic>
    <xdr:clientData/>
  </xdr:twoCellAnchor>
  <xdr:oneCellAnchor>
    <xdr:from>
      <xdr:col>2</xdr:col>
      <xdr:colOff>541969</xdr:colOff>
      <xdr:row>30</xdr:row>
      <xdr:rowOff>102685</xdr:rowOff>
    </xdr:from>
    <xdr:ext cx="7526676" cy="937629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DDE4EA79-85F1-2EF3-EF01-26408656AAF3}"/>
            </a:ext>
          </a:extLst>
        </xdr:cNvPr>
        <xdr:cNvSpPr/>
      </xdr:nvSpPr>
      <xdr:spPr>
        <a:xfrm rot="19789686">
          <a:off x="2860626" y="3738514"/>
          <a:ext cx="752667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Ejemplo</a:t>
          </a:r>
          <a:r>
            <a:rPr lang="en-U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- Caso hipotetico</a:t>
          </a:r>
          <a:endParaRPr 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AYER\ZBayer_FCST\02.2%20Xofigo%20ST19\06%20Global%20Fcst%20meetings\20190605%20J&amp;D%20install\JD%20ppts\JM%20Bayer%20Onco+%20forecast%20model%2013.06.19%20with%20risk%20analysis%20JM.xlsx" TargetMode="External"/><Relationship Id="rId1" Type="http://schemas.openxmlformats.org/officeDocument/2006/relationships/externalLinkPath" Target="/BAYER/ZBayer_FCST/02.2%20Xofigo%20ST19/06%20Global%20Fcst%20meetings/20190605%20J&amp;D%20install/JD%20ppts/JM%20Bayer%20Onco+%20forecast%20model%2013.06.19%20with%20risk%20analysis%20J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blic\Documents\JDConsulting\JDFormulasPlus.xlam" TargetMode="External"/><Relationship Id="rId1" Type="http://schemas.openxmlformats.org/officeDocument/2006/relationships/externalLinkPath" Target="/Users/Public/Documents/JDConsulting/JDFormulasPlu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 schematic"/>
      <sheetName val="1L inputs"/>
      <sheetName val="HConsolidate1"/>
      <sheetName val="2L inputs"/>
      <sheetName val="Consolidate1"/>
      <sheetName val="_nT8idNWtl0egghF0BUprPw"/>
      <sheetName val="_vZ3RukJJFE2w_iSHJUs5BA"/>
      <sheetName val="Risk Analysis"/>
      <sheetName val="MC output"/>
      <sheetName val="_E70ism_fL0qwridVLGv7eg"/>
      <sheetName val="_bSzkEPbuQEy9dktqusPwDA"/>
      <sheetName val="Risk Analysis 2"/>
      <sheetName val="_lYyQ__gA2E6Qp818inE_Bg"/>
      <sheetName val="Risk Analysis 3"/>
      <sheetName val="_AfBToagNHEiSDC_aF2uAQQ"/>
    </sheetNames>
    <sheetDataSet>
      <sheetData sheetId="0" refreshError="1"/>
      <sheetData sheetId="1">
        <row r="32">
          <cell r="C32">
            <v>2017</v>
          </cell>
          <cell r="D32">
            <v>2018</v>
          </cell>
          <cell r="E32">
            <v>2019</v>
          </cell>
          <cell r="F32">
            <v>2020</v>
          </cell>
          <cell r="G32">
            <v>2021</v>
          </cell>
          <cell r="H32">
            <v>2022</v>
          </cell>
          <cell r="I32">
            <v>2023</v>
          </cell>
          <cell r="J32">
            <v>2024</v>
          </cell>
          <cell r="K32">
            <v>2025</v>
          </cell>
          <cell r="L32">
            <v>2026</v>
          </cell>
          <cell r="M32">
            <v>2027</v>
          </cell>
          <cell r="N32">
            <v>2028</v>
          </cell>
          <cell r="O32">
            <v>2029</v>
          </cell>
          <cell r="P32">
            <v>2030</v>
          </cell>
          <cell r="Q32">
            <v>2031</v>
          </cell>
          <cell r="R32">
            <v>2032</v>
          </cell>
          <cell r="S32">
            <v>2033</v>
          </cell>
          <cell r="T32">
            <v>2034</v>
          </cell>
          <cell r="U32">
            <v>2035</v>
          </cell>
          <cell r="V32">
            <v>2036</v>
          </cell>
          <cell r="W32">
            <v>2037</v>
          </cell>
          <cell r="X32">
            <v>2038</v>
          </cell>
          <cell r="Y32">
            <v>2039</v>
          </cell>
          <cell r="Z32">
            <v>2040</v>
          </cell>
          <cell r="AA32">
            <v>2041</v>
          </cell>
          <cell r="AB32">
            <v>2042</v>
          </cell>
        </row>
        <row r="33">
          <cell r="B33" t="str">
            <v>Current product 1</v>
          </cell>
          <cell r="C33">
            <v>0.4</v>
          </cell>
          <cell r="D33">
            <v>0.43</v>
          </cell>
          <cell r="E33">
            <v>0.43968275710521365</v>
          </cell>
          <cell r="F33">
            <v>0.4536807914131219</v>
          </cell>
          <cell r="G33">
            <v>0.46683371064960549</v>
          </cell>
          <cell r="H33">
            <v>0.47576744423218448</v>
          </cell>
          <cell r="I33">
            <v>0.47886896711947791</v>
          </cell>
          <cell r="J33">
            <v>0.48</v>
          </cell>
          <cell r="K33">
            <v>0.48</v>
          </cell>
          <cell r="L33">
            <v>0.48</v>
          </cell>
          <cell r="M33">
            <v>0.48</v>
          </cell>
          <cell r="N33">
            <v>0.48</v>
          </cell>
          <cell r="O33">
            <v>0.48</v>
          </cell>
          <cell r="P33">
            <v>0.48</v>
          </cell>
          <cell r="Q33">
            <v>0.48</v>
          </cell>
          <cell r="R33">
            <v>0.48</v>
          </cell>
          <cell r="S33">
            <v>0.48</v>
          </cell>
          <cell r="T33">
            <v>0.48</v>
          </cell>
          <cell r="U33">
            <v>0.48</v>
          </cell>
          <cell r="V33">
            <v>0.48</v>
          </cell>
          <cell r="W33">
            <v>0.48</v>
          </cell>
          <cell r="X33">
            <v>0.48</v>
          </cell>
          <cell r="Y33">
            <v>0.48</v>
          </cell>
          <cell r="Z33">
            <v>0.48</v>
          </cell>
          <cell r="AA33">
            <v>0.48</v>
          </cell>
          <cell r="AB33">
            <v>0.48</v>
          </cell>
        </row>
        <row r="34">
          <cell r="B34" t="str">
            <v>Current product 2</v>
          </cell>
          <cell r="C34">
            <v>0.4</v>
          </cell>
          <cell r="D34">
            <v>0.39</v>
          </cell>
          <cell r="E34">
            <v>0.38225379431582912</v>
          </cell>
          <cell r="F34">
            <v>0.37105536686950247</v>
          </cell>
          <cell r="G34">
            <v>0.36053303148031557</v>
          </cell>
          <cell r="H34">
            <v>0.35338604461425238</v>
          </cell>
          <cell r="I34">
            <v>0.35090482630441766</v>
          </cell>
          <cell r="J34">
            <v>0.35</v>
          </cell>
          <cell r="K34">
            <v>0.35</v>
          </cell>
          <cell r="L34">
            <v>0.35</v>
          </cell>
          <cell r="M34">
            <v>0.35</v>
          </cell>
          <cell r="N34">
            <v>0.35</v>
          </cell>
          <cell r="O34">
            <v>0.35</v>
          </cell>
          <cell r="P34">
            <v>0.35</v>
          </cell>
          <cell r="Q34">
            <v>0.35</v>
          </cell>
          <cell r="R34">
            <v>0.35</v>
          </cell>
          <cell r="S34">
            <v>0.35</v>
          </cell>
          <cell r="T34">
            <v>0.35</v>
          </cell>
          <cell r="U34">
            <v>0.35</v>
          </cell>
          <cell r="V34">
            <v>0.35</v>
          </cell>
          <cell r="W34">
            <v>0.35</v>
          </cell>
          <cell r="X34">
            <v>0.35</v>
          </cell>
          <cell r="Y34">
            <v>0.35</v>
          </cell>
          <cell r="Z34">
            <v>0.35</v>
          </cell>
          <cell r="AA34">
            <v>0.35</v>
          </cell>
          <cell r="AB34">
            <v>0.35</v>
          </cell>
        </row>
        <row r="35">
          <cell r="B35" t="str">
            <v>Current product 3</v>
          </cell>
          <cell r="C35">
            <v>0.2</v>
          </cell>
          <cell r="D35">
            <v>0.18</v>
          </cell>
          <cell r="E35">
            <v>0.17806344857895728</v>
          </cell>
          <cell r="F35">
            <v>0.17526384171737563</v>
          </cell>
          <cell r="G35">
            <v>0.17263325787007891</v>
          </cell>
          <cell r="H35">
            <v>0.17084651115356311</v>
          </cell>
          <cell r="I35">
            <v>0.17022620657610443</v>
          </cell>
          <cell r="J35">
            <v>0.17</v>
          </cell>
          <cell r="K35">
            <v>0.17</v>
          </cell>
          <cell r="L35">
            <v>0.17</v>
          </cell>
          <cell r="M35">
            <v>0.17</v>
          </cell>
          <cell r="N35">
            <v>0.17</v>
          </cell>
          <cell r="O35">
            <v>0.17</v>
          </cell>
          <cell r="P35">
            <v>0.17</v>
          </cell>
          <cell r="Q35">
            <v>0.17</v>
          </cell>
          <cell r="R35">
            <v>0.17</v>
          </cell>
          <cell r="S35">
            <v>0.17</v>
          </cell>
          <cell r="T35">
            <v>0.17</v>
          </cell>
          <cell r="U35">
            <v>0.17</v>
          </cell>
          <cell r="V35">
            <v>0.17</v>
          </cell>
          <cell r="W35">
            <v>0.17</v>
          </cell>
          <cell r="X35">
            <v>0.17</v>
          </cell>
          <cell r="Y35">
            <v>0.17</v>
          </cell>
          <cell r="Z35">
            <v>0.17</v>
          </cell>
          <cell r="AA35">
            <v>0.17</v>
          </cell>
          <cell r="AB35">
            <v>0.17</v>
          </cell>
        </row>
        <row r="36">
          <cell r="B36" t="str">
            <v>Bay-X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Generic-X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 t="str">
            <v>New Product 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 t="str">
            <v>New Product 2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2">
          <cell r="C42">
            <v>2017</v>
          </cell>
          <cell r="D42">
            <v>2018</v>
          </cell>
          <cell r="E42">
            <v>2019</v>
          </cell>
          <cell r="F42">
            <v>2020</v>
          </cell>
          <cell r="G42">
            <v>2021</v>
          </cell>
          <cell r="H42">
            <v>2022</v>
          </cell>
          <cell r="I42">
            <v>2023</v>
          </cell>
          <cell r="J42">
            <v>2024</v>
          </cell>
          <cell r="K42">
            <v>2025</v>
          </cell>
          <cell r="L42">
            <v>2026</v>
          </cell>
          <cell r="M42">
            <v>2027</v>
          </cell>
          <cell r="N42">
            <v>2028</v>
          </cell>
          <cell r="O42">
            <v>2029</v>
          </cell>
          <cell r="P42">
            <v>2030</v>
          </cell>
          <cell r="Q42">
            <v>2031</v>
          </cell>
          <cell r="R42">
            <v>2032</v>
          </cell>
          <cell r="S42">
            <v>2033</v>
          </cell>
          <cell r="T42">
            <v>2034</v>
          </cell>
          <cell r="U42">
            <v>2035</v>
          </cell>
          <cell r="V42">
            <v>2036</v>
          </cell>
          <cell r="W42">
            <v>2037</v>
          </cell>
          <cell r="X42">
            <v>2038</v>
          </cell>
          <cell r="Y42">
            <v>2039</v>
          </cell>
          <cell r="Z42">
            <v>2040</v>
          </cell>
          <cell r="AA42">
            <v>2041</v>
          </cell>
          <cell r="AB42">
            <v>2042</v>
          </cell>
        </row>
        <row r="43">
          <cell r="B43" t="str">
            <v>Current product 1</v>
          </cell>
          <cell r="C43">
            <v>4860</v>
          </cell>
          <cell r="D43">
            <v>5381.2349999999997</v>
          </cell>
          <cell r="E43">
            <v>4533.9382420278271</v>
          </cell>
          <cell r="F43">
            <v>4818.7433051469907</v>
          </cell>
          <cell r="G43">
            <v>5107.1794678551105</v>
          </cell>
          <cell r="H43">
            <v>5360.9475616082545</v>
          </cell>
          <cell r="I43">
            <v>5557.7723871473454</v>
          </cell>
          <cell r="J43">
            <v>5738.1696000000002</v>
          </cell>
          <cell r="K43">
            <v>5910.2784000000011</v>
          </cell>
          <cell r="L43">
            <v>6087.5712000000012</v>
          </cell>
          <cell r="M43">
            <v>6270.2208000000001</v>
          </cell>
          <cell r="N43">
            <v>6458.2271999999994</v>
          </cell>
          <cell r="O43">
            <v>6652.1088</v>
          </cell>
          <cell r="P43">
            <v>6851.5199999999995</v>
          </cell>
          <cell r="Q43">
            <v>7057.152</v>
          </cell>
          <cell r="R43">
            <v>7268.8320000000003</v>
          </cell>
          <cell r="S43">
            <v>7486.9056</v>
          </cell>
          <cell r="T43">
            <v>7711.5456000000004</v>
          </cell>
          <cell r="U43">
            <v>7942.9248000000007</v>
          </cell>
          <cell r="V43">
            <v>8181.2160000000003</v>
          </cell>
          <cell r="W43">
            <v>8426.5920000000006</v>
          </cell>
          <cell r="X43">
            <v>8679.3984</v>
          </cell>
          <cell r="Y43">
            <v>8939.8080000000009</v>
          </cell>
          <cell r="Z43">
            <v>9207.9936000000016</v>
          </cell>
          <cell r="AA43">
            <v>9484.1280000000006</v>
          </cell>
          <cell r="AB43">
            <v>9768.7296000000024</v>
          </cell>
        </row>
        <row r="44">
          <cell r="B44" t="str">
            <v>Current product 2</v>
          </cell>
          <cell r="C44">
            <v>4860</v>
          </cell>
          <cell r="D44">
            <v>4880.6549999999997</v>
          </cell>
          <cell r="E44">
            <v>3941.7399663777401</v>
          </cell>
          <cell r="F44">
            <v>3941.1423158824091</v>
          </cell>
          <cell r="G44">
            <v>3944.245785715912</v>
          </cell>
          <cell r="H44">
            <v>3981.9539507133959</v>
          </cell>
          <cell r="I44">
            <v>4072.6154502821237</v>
          </cell>
          <cell r="J44">
            <v>4184.0820000000003</v>
          </cell>
          <cell r="K44">
            <v>4309.5780000000004</v>
          </cell>
          <cell r="L44">
            <v>4438.8540000000003</v>
          </cell>
          <cell r="M44">
            <v>4572.0360000000001</v>
          </cell>
          <cell r="N44">
            <v>4709.1239999999998</v>
          </cell>
          <cell r="O44">
            <v>4850.4960000000001</v>
          </cell>
          <cell r="P44">
            <v>4995.8999999999996</v>
          </cell>
          <cell r="Q44">
            <v>5145.84</v>
          </cell>
          <cell r="R44">
            <v>5300.1900000000005</v>
          </cell>
          <cell r="S44">
            <v>5459.2020000000002</v>
          </cell>
          <cell r="T44">
            <v>5623.0020000000004</v>
          </cell>
          <cell r="U44">
            <v>5791.7160000000003</v>
          </cell>
          <cell r="V44">
            <v>5965.47</v>
          </cell>
          <cell r="W44">
            <v>6144.39</v>
          </cell>
          <cell r="X44">
            <v>6328.7280000000001</v>
          </cell>
          <cell r="Y44">
            <v>6518.6100000000006</v>
          </cell>
          <cell r="Z44">
            <v>6714.1620000000012</v>
          </cell>
          <cell r="AA44">
            <v>6915.51</v>
          </cell>
          <cell r="AB44">
            <v>7123.0320000000011</v>
          </cell>
        </row>
        <row r="45">
          <cell r="B45" t="str">
            <v>Current product 3</v>
          </cell>
          <cell r="C45">
            <v>2430</v>
          </cell>
          <cell r="D45">
            <v>2252.61</v>
          </cell>
          <cell r="E45">
            <v>1836.1617915944353</v>
          </cell>
          <cell r="F45">
            <v>1861.5543789706026</v>
          </cell>
          <cell r="G45">
            <v>1888.6147464289782</v>
          </cell>
          <cell r="H45">
            <v>1925.0984876783491</v>
          </cell>
          <cell r="I45">
            <v>1975.6521625705313</v>
          </cell>
          <cell r="J45">
            <v>2032.2684000000002</v>
          </cell>
          <cell r="K45">
            <v>2093.2236000000003</v>
          </cell>
          <cell r="L45">
            <v>2156.0148000000004</v>
          </cell>
          <cell r="M45">
            <v>2220.7032000000004</v>
          </cell>
          <cell r="N45">
            <v>2287.2888000000003</v>
          </cell>
          <cell r="O45">
            <v>2355.9552000000003</v>
          </cell>
          <cell r="P45">
            <v>2426.5800000000004</v>
          </cell>
          <cell r="Q45">
            <v>2499.4080000000004</v>
          </cell>
          <cell r="R45">
            <v>2574.3780000000006</v>
          </cell>
          <cell r="S45">
            <v>2651.6124000000004</v>
          </cell>
          <cell r="T45">
            <v>2731.1724000000004</v>
          </cell>
          <cell r="U45">
            <v>2813.1192000000005</v>
          </cell>
          <cell r="V45">
            <v>2897.5140000000001</v>
          </cell>
          <cell r="W45">
            <v>2984.4180000000006</v>
          </cell>
          <cell r="X45">
            <v>3073.9536000000007</v>
          </cell>
          <cell r="Y45">
            <v>3166.1820000000007</v>
          </cell>
          <cell r="Z45">
            <v>3261.164400000001</v>
          </cell>
          <cell r="AA45">
            <v>3358.9620000000004</v>
          </cell>
          <cell r="AB45">
            <v>3459.7584000000011</v>
          </cell>
        </row>
        <row r="46">
          <cell r="B46" t="str">
            <v>Bay-X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Generic-X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 t="str">
            <v>New Product 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>New Product 2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124">
          <cell r="B124" t="str">
            <v>Current Shares</v>
          </cell>
        </row>
        <row r="127">
          <cell r="B127" t="str">
            <v>Final SimScore Shares</v>
          </cell>
        </row>
        <row r="169">
          <cell r="C169">
            <v>2017</v>
          </cell>
          <cell r="D169">
            <v>2018</v>
          </cell>
          <cell r="E169">
            <v>2019</v>
          </cell>
          <cell r="F169">
            <v>2020</v>
          </cell>
          <cell r="G169">
            <v>2021</v>
          </cell>
          <cell r="H169">
            <v>2022</v>
          </cell>
          <cell r="I169">
            <v>2023</v>
          </cell>
          <cell r="J169">
            <v>2024</v>
          </cell>
          <cell r="K169">
            <v>2025</v>
          </cell>
          <cell r="L169">
            <v>2026</v>
          </cell>
          <cell r="M169">
            <v>2027</v>
          </cell>
          <cell r="N169">
            <v>2028</v>
          </cell>
          <cell r="O169">
            <v>2029</v>
          </cell>
          <cell r="P169">
            <v>2030</v>
          </cell>
          <cell r="Q169">
            <v>2031</v>
          </cell>
          <cell r="R169">
            <v>2032</v>
          </cell>
          <cell r="S169">
            <v>2033</v>
          </cell>
          <cell r="T169">
            <v>2034</v>
          </cell>
          <cell r="U169">
            <v>2035</v>
          </cell>
          <cell r="V169">
            <v>2036</v>
          </cell>
          <cell r="W169">
            <v>2037</v>
          </cell>
          <cell r="X169">
            <v>2038</v>
          </cell>
          <cell r="Y169">
            <v>2039</v>
          </cell>
          <cell r="Z169">
            <v>2040</v>
          </cell>
          <cell r="AA169">
            <v>2041</v>
          </cell>
          <cell r="AB169">
            <v>2042</v>
          </cell>
        </row>
        <row r="170">
          <cell r="B170" t="str">
            <v>Current product 1</v>
          </cell>
          <cell r="C170">
            <v>0.4</v>
          </cell>
          <cell r="D170">
            <v>0.43</v>
          </cell>
          <cell r="E170">
            <v>0.41803870868933884</v>
          </cell>
          <cell r="F170">
            <v>0.4015701715081148</v>
          </cell>
          <cell r="G170">
            <v>0.390231726816334</v>
          </cell>
          <cell r="H170">
            <v>0.39769953859452745</v>
          </cell>
          <cell r="I170">
            <v>0.40029213763880966</v>
          </cell>
          <cell r="J170">
            <v>0.40123758117466318</v>
          </cell>
          <cell r="K170">
            <v>0.40123758117466318</v>
          </cell>
          <cell r="L170">
            <v>0.40123758117466318</v>
          </cell>
          <cell r="M170">
            <v>0.40123758117466318</v>
          </cell>
          <cell r="N170">
            <v>0.40123758117466318</v>
          </cell>
          <cell r="O170">
            <v>0.40123758117466318</v>
          </cell>
          <cell r="P170">
            <v>0.40123758117466318</v>
          </cell>
          <cell r="Q170">
            <v>0.43807144703048578</v>
          </cell>
          <cell r="R170">
            <v>0.44881356151872021</v>
          </cell>
          <cell r="S170">
            <v>0.44881356151872021</v>
          </cell>
          <cell r="T170">
            <v>0.44881356151872021</v>
          </cell>
          <cell r="U170">
            <v>0.44881356151872021</v>
          </cell>
          <cell r="V170">
            <v>0.44881356151872021</v>
          </cell>
          <cell r="W170">
            <v>0.44881356151872021</v>
          </cell>
          <cell r="X170">
            <v>0.44881356151872021</v>
          </cell>
          <cell r="Y170">
            <v>0.44881356151872021</v>
          </cell>
          <cell r="Z170">
            <v>0.44881356151872021</v>
          </cell>
          <cell r="AA170">
            <v>0.44881356151872021</v>
          </cell>
          <cell r="AB170">
            <v>0.44881356151872021</v>
          </cell>
        </row>
        <row r="171">
          <cell r="B171" t="str">
            <v>Current product 2</v>
          </cell>
          <cell r="C171">
            <v>0.4</v>
          </cell>
          <cell r="D171">
            <v>0.39</v>
          </cell>
          <cell r="E171">
            <v>0.36343677341240571</v>
          </cell>
          <cell r="F171">
            <v>0.32843525697588721</v>
          </cell>
          <cell r="G171">
            <v>0.30137375309318859</v>
          </cell>
          <cell r="H171">
            <v>0.29539950367063383</v>
          </cell>
          <cell r="I171">
            <v>0.29332542443520804</v>
          </cell>
          <cell r="J171">
            <v>0.29256906960652523</v>
          </cell>
          <cell r="K171">
            <v>0.29256906960652523</v>
          </cell>
          <cell r="L171">
            <v>0.29256906960652523</v>
          </cell>
          <cell r="M171">
            <v>0.29256906960652523</v>
          </cell>
          <cell r="N171">
            <v>0.29256906960652523</v>
          </cell>
          <cell r="O171">
            <v>0.29256906960652523</v>
          </cell>
          <cell r="P171">
            <v>0.29256906960652523</v>
          </cell>
          <cell r="Q171">
            <v>0.31942709679306258</v>
          </cell>
          <cell r="R171">
            <v>0.32725988860740013</v>
          </cell>
          <cell r="S171">
            <v>0.32725988860740013</v>
          </cell>
          <cell r="T171">
            <v>0.32725988860740013</v>
          </cell>
          <cell r="U171">
            <v>0.32725988860740013</v>
          </cell>
          <cell r="V171">
            <v>0.32725988860740013</v>
          </cell>
          <cell r="W171">
            <v>0.32725988860740013</v>
          </cell>
          <cell r="X171">
            <v>0.32725988860740013</v>
          </cell>
          <cell r="Y171">
            <v>0.32725988860740013</v>
          </cell>
          <cell r="Z171">
            <v>0.32725988860740013</v>
          </cell>
          <cell r="AA171">
            <v>0.32725988860740013</v>
          </cell>
          <cell r="AB171">
            <v>0.32725988860740013</v>
          </cell>
        </row>
        <row r="172">
          <cell r="B172" t="str">
            <v>Current product 3</v>
          </cell>
          <cell r="C172">
            <v>0.2</v>
          </cell>
          <cell r="D172">
            <v>0.18</v>
          </cell>
          <cell r="E172">
            <v>0.16929800613241999</v>
          </cell>
          <cell r="F172">
            <v>0.1551327107290485</v>
          </cell>
          <cell r="G172">
            <v>0.14430614753769239</v>
          </cell>
          <cell r="H172">
            <v>0.1428125851820537</v>
          </cell>
          <cell r="I172">
            <v>0.14229406537319728</v>
          </cell>
          <cell r="J172">
            <v>0.14210497666602656</v>
          </cell>
          <cell r="K172">
            <v>0.14210497666602656</v>
          </cell>
          <cell r="L172">
            <v>0.14210497666602656</v>
          </cell>
          <cell r="M172">
            <v>0.14210497666602656</v>
          </cell>
          <cell r="N172">
            <v>0.14210497666602656</v>
          </cell>
          <cell r="O172">
            <v>0.14210497666602656</v>
          </cell>
          <cell r="P172">
            <v>0.14210497666602656</v>
          </cell>
          <cell r="Q172">
            <v>0.15515030415663039</v>
          </cell>
          <cell r="R172">
            <v>0.15895480303788009</v>
          </cell>
          <cell r="S172">
            <v>0.15895480303788009</v>
          </cell>
          <cell r="T172">
            <v>0.15895480303788009</v>
          </cell>
          <cell r="U172">
            <v>0.15895480303788009</v>
          </cell>
          <cell r="V172">
            <v>0.15895480303788009</v>
          </cell>
          <cell r="W172">
            <v>0.15895480303788009</v>
          </cell>
          <cell r="X172">
            <v>0.15895480303788009</v>
          </cell>
          <cell r="Y172">
            <v>0.15895480303788009</v>
          </cell>
          <cell r="Z172">
            <v>0.15895480303788009</v>
          </cell>
          <cell r="AA172">
            <v>0.15895480303788009</v>
          </cell>
          <cell r="AB172">
            <v>0.15895480303788009</v>
          </cell>
        </row>
        <row r="173">
          <cell r="B173" t="str">
            <v>Bay-X</v>
          </cell>
          <cell r="C173">
            <v>0</v>
          </cell>
          <cell r="D173">
            <v>0</v>
          </cell>
          <cell r="E173">
            <v>4.9226511765835507E-2</v>
          </cell>
          <cell r="F173">
            <v>0.1148618607869495</v>
          </cell>
          <cell r="G173">
            <v>0.16408837255278502</v>
          </cell>
          <cell r="H173">
            <v>0.16408837255278502</v>
          </cell>
          <cell r="I173">
            <v>0.16408837255278502</v>
          </cell>
          <cell r="J173">
            <v>0.16408837255278502</v>
          </cell>
          <cell r="K173">
            <v>0.16408837255278502</v>
          </cell>
          <cell r="L173">
            <v>0.15995550365830433</v>
          </cell>
          <cell r="M173">
            <v>0.13077521568174541</v>
          </cell>
          <cell r="N173">
            <v>0.11556223334290371</v>
          </cell>
          <cell r="O173">
            <v>0.1144702490906771</v>
          </cell>
          <cell r="P173">
            <v>0.1144702490906771</v>
          </cell>
          <cell r="Q173">
            <v>3.317805317811312E-2</v>
          </cell>
          <cell r="R173">
            <v>9.4702490906771047E-3</v>
          </cell>
          <cell r="S173">
            <v>9.4702490906771047E-3</v>
          </cell>
          <cell r="T173">
            <v>9.4702490906771047E-3</v>
          </cell>
          <cell r="U173">
            <v>9.4702490906771047E-3</v>
          </cell>
          <cell r="V173">
            <v>9.4702490906771047E-3</v>
          </cell>
          <cell r="W173">
            <v>9.4702490906771047E-3</v>
          </cell>
          <cell r="X173">
            <v>9.4702490906771047E-3</v>
          </cell>
          <cell r="Y173">
            <v>9.4702490906771047E-3</v>
          </cell>
          <cell r="Z173">
            <v>9.4702490906771047E-3</v>
          </cell>
          <cell r="AA173">
            <v>9.4702490906771047E-3</v>
          </cell>
          <cell r="AB173">
            <v>9.4702490906771047E-3</v>
          </cell>
        </row>
        <row r="174">
          <cell r="B174" t="str">
            <v>Generic-X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4.1328688944806862E-3</v>
          </cell>
          <cell r="M174">
            <v>3.3313156871039619E-2</v>
          </cell>
          <cell r="N174">
            <v>4.8526139209881317E-2</v>
          </cell>
          <cell r="O174">
            <v>4.9618123462107921E-2</v>
          </cell>
          <cell r="P174">
            <v>4.9618123462107921E-2</v>
          </cell>
          <cell r="Q174">
            <v>5.4173098841708123E-2</v>
          </cell>
          <cell r="R174">
            <v>5.5501497745322509E-2</v>
          </cell>
          <cell r="S174">
            <v>5.5501497745322509E-2</v>
          </cell>
          <cell r="T174">
            <v>5.5501497745322509E-2</v>
          </cell>
          <cell r="U174">
            <v>5.5501497745322509E-2</v>
          </cell>
          <cell r="V174">
            <v>5.5501497745322509E-2</v>
          </cell>
          <cell r="W174">
            <v>5.5501497745322509E-2</v>
          </cell>
          <cell r="X174">
            <v>5.5501497745322509E-2</v>
          </cell>
          <cell r="Y174">
            <v>5.5501497745322509E-2</v>
          </cell>
          <cell r="Z174">
            <v>5.5501497745322509E-2</v>
          </cell>
          <cell r="AA174">
            <v>5.5501497745322509E-2</v>
          </cell>
          <cell r="AB174">
            <v>5.5501497745322509E-2</v>
          </cell>
        </row>
        <row r="175">
          <cell r="B175" t="str">
            <v>New Product 1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 t="str">
            <v>New Product 2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81">
          <cell r="C181">
            <v>2017</v>
          </cell>
          <cell r="D181">
            <v>2018</v>
          </cell>
          <cell r="E181">
            <v>2019</v>
          </cell>
          <cell r="F181">
            <v>2020</v>
          </cell>
          <cell r="G181">
            <v>2021</v>
          </cell>
          <cell r="H181">
            <v>2022</v>
          </cell>
          <cell r="I181">
            <v>2023</v>
          </cell>
          <cell r="J181">
            <v>2024</v>
          </cell>
          <cell r="K181">
            <v>2025</v>
          </cell>
          <cell r="L181">
            <v>2026</v>
          </cell>
          <cell r="M181">
            <v>2027</v>
          </cell>
          <cell r="N181">
            <v>2028</v>
          </cell>
          <cell r="O181">
            <v>2029</v>
          </cell>
          <cell r="P181">
            <v>2030</v>
          </cell>
          <cell r="Q181">
            <v>2031</v>
          </cell>
          <cell r="R181">
            <v>2032</v>
          </cell>
          <cell r="S181">
            <v>2033</v>
          </cell>
          <cell r="T181">
            <v>2034</v>
          </cell>
          <cell r="U181">
            <v>2035</v>
          </cell>
          <cell r="V181">
            <v>2036</v>
          </cell>
          <cell r="W181">
            <v>2037</v>
          </cell>
          <cell r="X181">
            <v>2038</v>
          </cell>
          <cell r="Y181">
            <v>2039</v>
          </cell>
          <cell r="Z181">
            <v>2040</v>
          </cell>
          <cell r="AA181">
            <v>2041</v>
          </cell>
          <cell r="AB181">
            <v>2042</v>
          </cell>
        </row>
        <row r="182">
          <cell r="B182" t="str">
            <v>Current product 1</v>
          </cell>
          <cell r="C182">
            <v>4860</v>
          </cell>
          <cell r="D182">
            <v>5381.2349999999997</v>
          </cell>
          <cell r="E182">
            <v>4310.7482778110725</v>
          </cell>
          <cell r="F182">
            <v>4265.2534824631521</v>
          </cell>
          <cell r="G182">
            <v>4269.1507006397669</v>
          </cell>
          <cell r="H182">
            <v>4481.278400883135</v>
          </cell>
          <cell r="I182">
            <v>4645.8065611215306</v>
          </cell>
          <cell r="J182">
            <v>4796.602688904135</v>
          </cell>
          <cell r="K182">
            <v>4940.4704360101223</v>
          </cell>
          <cell r="L182">
            <v>5088.6715489927965</v>
          </cell>
          <cell r="M182">
            <v>5241.3504733813788</v>
          </cell>
          <cell r="N182">
            <v>5398.5072091758702</v>
          </cell>
          <cell r="O182">
            <v>5560.5750929639407</v>
          </cell>
          <cell r="P182">
            <v>5727.2652336871424</v>
          </cell>
          <cell r="Q182">
            <v>6440.7016428210145</v>
          </cell>
          <cell r="R182">
            <v>6796.5632875025885</v>
          </cell>
          <cell r="S182">
            <v>7000.4682647717727</v>
          </cell>
          <cell r="T182">
            <v>7210.5130115625343</v>
          </cell>
          <cell r="U182">
            <v>7426.8591007570185</v>
          </cell>
          <cell r="V182">
            <v>7649.6681052373715</v>
          </cell>
          <cell r="W182">
            <v>7879.1015978857413</v>
          </cell>
          <cell r="X182">
            <v>8115.4827244664211</v>
          </cell>
          <cell r="Y182">
            <v>8358.9730578615581</v>
          </cell>
          <cell r="Z182">
            <v>8609.7341709532975</v>
          </cell>
          <cell r="AA182">
            <v>8867.9276366237864</v>
          </cell>
          <cell r="AB182">
            <v>9134.038173519466</v>
          </cell>
        </row>
        <row r="183">
          <cell r="B183" t="str">
            <v>Current product 2</v>
          </cell>
          <cell r="C183">
            <v>4860</v>
          </cell>
          <cell r="D183">
            <v>4880.6549999999997</v>
          </cell>
          <cell r="E183">
            <v>3747.7018575449824</v>
          </cell>
          <cell r="F183">
            <v>3488.4553758539682</v>
          </cell>
          <cell r="G183">
            <v>3297.0409137896072</v>
          </cell>
          <cell r="H183">
            <v>3328.5616073607021</v>
          </cell>
          <cell r="I183">
            <v>3404.3466090120023</v>
          </cell>
          <cell r="J183">
            <v>3497.5227939925981</v>
          </cell>
          <cell r="K183">
            <v>3602.4263595907141</v>
          </cell>
          <cell r="L183">
            <v>3710.4896711405804</v>
          </cell>
          <cell r="M183">
            <v>3821.8180535072552</v>
          </cell>
          <cell r="N183">
            <v>3936.4115066907384</v>
          </cell>
          <cell r="O183">
            <v>4054.5860052862067</v>
          </cell>
          <cell r="P183">
            <v>4176.1308995635409</v>
          </cell>
          <cell r="Q183">
            <v>4696.344947890324</v>
          </cell>
          <cell r="R183">
            <v>4955.8273971373037</v>
          </cell>
          <cell r="S183">
            <v>5104.5081097294178</v>
          </cell>
          <cell r="T183">
            <v>5257.6657375976811</v>
          </cell>
          <cell r="U183">
            <v>5415.4180943019919</v>
          </cell>
          <cell r="V183">
            <v>5577.8829934022497</v>
          </cell>
          <cell r="W183">
            <v>5745.1782484583528</v>
          </cell>
          <cell r="X183">
            <v>5917.539486590098</v>
          </cell>
          <cell r="Y183">
            <v>6095.0845213573848</v>
          </cell>
          <cell r="Z183">
            <v>6277.9311663201124</v>
          </cell>
          <cell r="AA183">
            <v>6466.1972350381766</v>
          </cell>
          <cell r="AB183">
            <v>6660.2361681912771</v>
          </cell>
        </row>
        <row r="184">
          <cell r="B184" t="str">
            <v>Current product 3</v>
          </cell>
          <cell r="C184">
            <v>2430</v>
          </cell>
          <cell r="D184">
            <v>2252.61</v>
          </cell>
          <cell r="E184">
            <v>1745.773951556534</v>
          </cell>
          <cell r="F184">
            <v>1647.7327790459451</v>
          </cell>
          <cell r="G184">
            <v>1578.7150263082563</v>
          </cell>
          <cell r="H184">
            <v>1609.212209831381</v>
          </cell>
          <cell r="I184">
            <v>1651.4706144839427</v>
          </cell>
          <cell r="J184">
            <v>1698.7967856535479</v>
          </cell>
          <cell r="K184">
            <v>1749.7499460869185</v>
          </cell>
          <cell r="L184">
            <v>1802.2378402682823</v>
          </cell>
          <cell r="M184">
            <v>1856.3116259892386</v>
          </cell>
          <cell r="N184">
            <v>1911.9713032497875</v>
          </cell>
          <cell r="O184">
            <v>1969.3703454247293</v>
          </cell>
          <cell r="P184">
            <v>2028.406436930863</v>
          </cell>
          <cell r="Q184">
            <v>2281.0818318324427</v>
          </cell>
          <cell r="R184">
            <v>2407.1161643238338</v>
          </cell>
          <cell r="S184">
            <v>2479.3325104400033</v>
          </cell>
          <cell r="T184">
            <v>2553.7233582617309</v>
          </cell>
          <cell r="U184">
            <v>2630.3459315181112</v>
          </cell>
          <cell r="V184">
            <v>2709.2574539382358</v>
          </cell>
          <cell r="W184">
            <v>2790.5151492512005</v>
          </cell>
          <cell r="X184">
            <v>2874.2334649151912</v>
          </cell>
          <cell r="Y184">
            <v>2960.4696246593021</v>
          </cell>
          <cell r="Z184">
            <v>3049.2808522126265</v>
          </cell>
          <cell r="AA184">
            <v>3140.7243713042581</v>
          </cell>
          <cell r="AB184">
            <v>3234.971853121478</v>
          </cell>
        </row>
        <row r="185">
          <cell r="B185" t="str">
            <v>Bay-X</v>
          </cell>
          <cell r="C185">
            <v>0</v>
          </cell>
          <cell r="D185">
            <v>0</v>
          </cell>
          <cell r="E185">
            <v>507.61591308741333</v>
          </cell>
          <cell r="F185">
            <v>1219.9983626369371</v>
          </cell>
          <cell r="G185">
            <v>1795.1333592623705</v>
          </cell>
          <cell r="H185">
            <v>1848.9477819247816</v>
          </cell>
          <cell r="I185">
            <v>1904.4162153825253</v>
          </cell>
          <cell r="J185">
            <v>1961.5977314497197</v>
          </cell>
          <cell r="K185">
            <v>2020.4332583122464</v>
          </cell>
          <cell r="L185">
            <v>2028.6260778162255</v>
          </cell>
          <cell r="M185">
            <v>1708.3114114420132</v>
          </cell>
          <cell r="N185">
            <v>1554.8482472247658</v>
          </cell>
          <cell r="O185">
            <v>1586.3928152380943</v>
          </cell>
          <cell r="P185">
            <v>1633.9483355203249</v>
          </cell>
          <cell r="Q185">
            <v>487.79700904589038</v>
          </cell>
          <cell r="R185">
            <v>143.41177007975969</v>
          </cell>
          <cell r="S185">
            <v>147.71429364663609</v>
          </cell>
          <cell r="T185">
            <v>152.146370221073</v>
          </cell>
          <cell r="U185">
            <v>156.711409092743</v>
          </cell>
          <cell r="V185">
            <v>161.41281955131871</v>
          </cell>
          <cell r="W185">
            <v>166.25401088647286</v>
          </cell>
          <cell r="X185">
            <v>171.24180167755068</v>
          </cell>
          <cell r="Y185">
            <v>176.37960121422483</v>
          </cell>
          <cell r="Z185">
            <v>181.67081878616796</v>
          </cell>
          <cell r="AA185">
            <v>187.11886368305267</v>
          </cell>
          <cell r="AB185">
            <v>192.73396377389696</v>
          </cell>
        </row>
        <row r="186">
          <cell r="B186" t="str">
            <v>Generic-X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52.41486178211764</v>
          </cell>
          <cell r="M186">
            <v>435.16843568011575</v>
          </cell>
          <cell r="N186">
            <v>652.90173365883754</v>
          </cell>
          <cell r="O186">
            <v>687.6357410870304</v>
          </cell>
          <cell r="P186">
            <v>708.24909429812851</v>
          </cell>
          <cell r="Q186">
            <v>796.47456841032954</v>
          </cell>
          <cell r="R186">
            <v>840.481380956517</v>
          </cell>
          <cell r="S186">
            <v>865.69682141217186</v>
          </cell>
          <cell r="T186">
            <v>891.67152235698279</v>
          </cell>
          <cell r="U186">
            <v>918.42546433013808</v>
          </cell>
          <cell r="V186">
            <v>945.9786278708259</v>
          </cell>
          <cell r="W186">
            <v>974.35099351823487</v>
          </cell>
          <cell r="X186">
            <v>1003.5825223507413</v>
          </cell>
          <cell r="Y186">
            <v>1033.6931949075338</v>
          </cell>
          <cell r="Z186">
            <v>1064.7029917278003</v>
          </cell>
          <cell r="AA186">
            <v>1096.6318933507293</v>
          </cell>
          <cell r="AB186">
            <v>1129.5398413938863</v>
          </cell>
        </row>
        <row r="187">
          <cell r="B187" t="str">
            <v>New Product 1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 t="str">
            <v>New Product 2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</sheetData>
      <sheetData sheetId="2">
        <row r="1">
          <cell r="O1">
            <v>7</v>
          </cell>
        </row>
        <row r="3">
          <cell r="O3" t="str">
            <v>Net Sales</v>
          </cell>
        </row>
      </sheetData>
      <sheetData sheetId="3">
        <row r="30">
          <cell r="C30">
            <v>2017</v>
          </cell>
          <cell r="D30">
            <v>2018</v>
          </cell>
          <cell r="E30">
            <v>2019</v>
          </cell>
          <cell r="F30">
            <v>2020</v>
          </cell>
          <cell r="G30">
            <v>2021</v>
          </cell>
          <cell r="H30">
            <v>2022</v>
          </cell>
          <cell r="I30">
            <v>2023</v>
          </cell>
          <cell r="J30">
            <v>2024</v>
          </cell>
          <cell r="K30">
            <v>2025</v>
          </cell>
          <cell r="L30">
            <v>2026</v>
          </cell>
          <cell r="M30">
            <v>2027</v>
          </cell>
          <cell r="N30">
            <v>2028</v>
          </cell>
          <cell r="O30">
            <v>2029</v>
          </cell>
          <cell r="P30">
            <v>2030</v>
          </cell>
          <cell r="Q30">
            <v>2031</v>
          </cell>
          <cell r="R30">
            <v>2032</v>
          </cell>
          <cell r="S30">
            <v>2033</v>
          </cell>
          <cell r="T30">
            <v>2034</v>
          </cell>
          <cell r="U30">
            <v>2035</v>
          </cell>
          <cell r="V30">
            <v>2036</v>
          </cell>
          <cell r="W30">
            <v>2037</v>
          </cell>
          <cell r="X30">
            <v>2038</v>
          </cell>
          <cell r="Y30">
            <v>2039</v>
          </cell>
          <cell r="Z30">
            <v>2040</v>
          </cell>
          <cell r="AA30">
            <v>2041</v>
          </cell>
          <cell r="AB30">
            <v>2042</v>
          </cell>
        </row>
        <row r="31">
          <cell r="B31" t="str">
            <v>Current product 1</v>
          </cell>
          <cell r="C31">
            <v>0.4</v>
          </cell>
          <cell r="D31">
            <v>0.43</v>
          </cell>
          <cell r="E31">
            <v>0.43968275710521365</v>
          </cell>
          <cell r="F31">
            <v>0.4536807914131219</v>
          </cell>
          <cell r="G31">
            <v>0.46683371064960549</v>
          </cell>
          <cell r="H31">
            <v>0.47576744423218448</v>
          </cell>
          <cell r="I31">
            <v>0.47886896711947791</v>
          </cell>
          <cell r="J31">
            <v>0.48</v>
          </cell>
          <cell r="K31">
            <v>0.48</v>
          </cell>
          <cell r="L31">
            <v>0.48</v>
          </cell>
          <cell r="M31">
            <v>0.48</v>
          </cell>
          <cell r="N31">
            <v>0.48</v>
          </cell>
          <cell r="O31">
            <v>0.48</v>
          </cell>
          <cell r="P31">
            <v>0.48</v>
          </cell>
          <cell r="Q31">
            <v>0.48</v>
          </cell>
          <cell r="R31">
            <v>0.48</v>
          </cell>
          <cell r="S31">
            <v>0.48</v>
          </cell>
          <cell r="T31">
            <v>0.48</v>
          </cell>
          <cell r="U31">
            <v>0.48</v>
          </cell>
          <cell r="V31">
            <v>0.48</v>
          </cell>
          <cell r="W31">
            <v>0.48</v>
          </cell>
          <cell r="X31">
            <v>0.48</v>
          </cell>
          <cell r="Y31">
            <v>0.48</v>
          </cell>
          <cell r="Z31">
            <v>0.48</v>
          </cell>
          <cell r="AA31">
            <v>0.48</v>
          </cell>
          <cell r="AB31">
            <v>0.48</v>
          </cell>
        </row>
        <row r="32">
          <cell r="B32" t="str">
            <v>Current product 2</v>
          </cell>
          <cell r="C32">
            <v>0.4</v>
          </cell>
          <cell r="D32">
            <v>0.39</v>
          </cell>
          <cell r="E32">
            <v>0.38225379431582912</v>
          </cell>
          <cell r="F32">
            <v>0.37105536686950247</v>
          </cell>
          <cell r="G32">
            <v>0.36053303148031557</v>
          </cell>
          <cell r="H32">
            <v>0.35338604461425238</v>
          </cell>
          <cell r="I32">
            <v>0.35090482630441766</v>
          </cell>
          <cell r="J32">
            <v>0.35</v>
          </cell>
          <cell r="K32">
            <v>0.35</v>
          </cell>
          <cell r="L32">
            <v>0.35</v>
          </cell>
          <cell r="M32">
            <v>0.35</v>
          </cell>
          <cell r="N32">
            <v>0.35</v>
          </cell>
          <cell r="O32">
            <v>0.35</v>
          </cell>
          <cell r="P32">
            <v>0.35</v>
          </cell>
          <cell r="Q32">
            <v>0.35</v>
          </cell>
          <cell r="R32">
            <v>0.35</v>
          </cell>
          <cell r="S32">
            <v>0.35</v>
          </cell>
          <cell r="T32">
            <v>0.35</v>
          </cell>
          <cell r="U32">
            <v>0.35</v>
          </cell>
          <cell r="V32">
            <v>0.35</v>
          </cell>
          <cell r="W32">
            <v>0.35</v>
          </cell>
          <cell r="X32">
            <v>0.35</v>
          </cell>
          <cell r="Y32">
            <v>0.35</v>
          </cell>
          <cell r="Z32">
            <v>0.35</v>
          </cell>
          <cell r="AA32">
            <v>0.35</v>
          </cell>
          <cell r="AB32">
            <v>0.35</v>
          </cell>
        </row>
        <row r="33">
          <cell r="B33" t="str">
            <v>Current product 3</v>
          </cell>
          <cell r="C33">
            <v>0.2</v>
          </cell>
          <cell r="D33">
            <v>0.18</v>
          </cell>
          <cell r="E33">
            <v>0.17806344857895728</v>
          </cell>
          <cell r="F33">
            <v>0.17526384171737563</v>
          </cell>
          <cell r="G33">
            <v>0.17263325787007891</v>
          </cell>
          <cell r="H33">
            <v>0.17084651115356311</v>
          </cell>
          <cell r="I33">
            <v>0.17022620657610443</v>
          </cell>
          <cell r="J33">
            <v>0.17</v>
          </cell>
          <cell r="K33">
            <v>0.17</v>
          </cell>
          <cell r="L33">
            <v>0.17</v>
          </cell>
          <cell r="M33">
            <v>0.17</v>
          </cell>
          <cell r="N33">
            <v>0.17</v>
          </cell>
          <cell r="O33">
            <v>0.17</v>
          </cell>
          <cell r="P33">
            <v>0.17</v>
          </cell>
          <cell r="Q33">
            <v>0.17</v>
          </cell>
          <cell r="R33">
            <v>0.17</v>
          </cell>
          <cell r="S33">
            <v>0.17</v>
          </cell>
          <cell r="T33">
            <v>0.17</v>
          </cell>
          <cell r="U33">
            <v>0.17</v>
          </cell>
          <cell r="V33">
            <v>0.17</v>
          </cell>
          <cell r="W33">
            <v>0.17</v>
          </cell>
          <cell r="X33">
            <v>0.17</v>
          </cell>
          <cell r="Y33">
            <v>0.17</v>
          </cell>
          <cell r="Z33">
            <v>0.17</v>
          </cell>
          <cell r="AA33">
            <v>0.17</v>
          </cell>
          <cell r="AB33">
            <v>0.17</v>
          </cell>
        </row>
        <row r="34">
          <cell r="B34" t="str">
            <v>Bay-X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 t="str">
            <v>Generic-X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 t="str">
            <v>New Product 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New Product 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40">
          <cell r="C40">
            <v>2017</v>
          </cell>
          <cell r="D40">
            <v>2018</v>
          </cell>
          <cell r="E40">
            <v>2019</v>
          </cell>
          <cell r="F40">
            <v>2020</v>
          </cell>
          <cell r="G40">
            <v>2021</v>
          </cell>
          <cell r="H40">
            <v>2022</v>
          </cell>
          <cell r="I40">
            <v>2023</v>
          </cell>
          <cell r="J40">
            <v>2024</v>
          </cell>
          <cell r="K40">
            <v>2025</v>
          </cell>
          <cell r="L40">
            <v>2026</v>
          </cell>
          <cell r="M40">
            <v>2027</v>
          </cell>
          <cell r="N40">
            <v>2028</v>
          </cell>
          <cell r="O40">
            <v>2029</v>
          </cell>
          <cell r="P40">
            <v>2030</v>
          </cell>
          <cell r="Q40">
            <v>2031</v>
          </cell>
          <cell r="R40">
            <v>2032</v>
          </cell>
          <cell r="S40">
            <v>2033</v>
          </cell>
          <cell r="T40">
            <v>2034</v>
          </cell>
          <cell r="U40">
            <v>2035</v>
          </cell>
          <cell r="V40">
            <v>2036</v>
          </cell>
          <cell r="W40">
            <v>2037</v>
          </cell>
          <cell r="X40">
            <v>2038</v>
          </cell>
          <cell r="Y40">
            <v>2039</v>
          </cell>
          <cell r="Z40">
            <v>2040</v>
          </cell>
          <cell r="AA40">
            <v>2041</v>
          </cell>
          <cell r="AB40">
            <v>2042</v>
          </cell>
        </row>
        <row r="41">
          <cell r="B41" t="str">
            <v>Current product 1</v>
          </cell>
          <cell r="C41">
            <v>0</v>
          </cell>
          <cell r="D41">
            <v>0</v>
          </cell>
          <cell r="E41">
            <v>2307.8068554938454</v>
          </cell>
          <cell r="F41">
            <v>2452.7181301082696</v>
          </cell>
          <cell r="G41">
            <v>2048.8994775666492</v>
          </cell>
          <cell r="H41">
            <v>2139.1157590548837</v>
          </cell>
          <cell r="I41">
            <v>2227.4876294680121</v>
          </cell>
          <cell r="J41">
            <v>2333.1847923950163</v>
          </cell>
          <cell r="K41">
            <v>2403.1778740914606</v>
          </cell>
          <cell r="L41">
            <v>2475.3321194484924</v>
          </cell>
          <cell r="M41">
            <v>2549.5802283449366</v>
          </cell>
          <cell r="N41">
            <v>2626.0604757625547</v>
          </cell>
          <cell r="O41">
            <v>2704.8511860407602</v>
          </cell>
          <cell r="P41">
            <v>2785.9560339189661</v>
          </cell>
          <cell r="Q41">
            <v>2869.5879439789342</v>
          </cell>
          <cell r="R41">
            <v>2955.6159907177271</v>
          </cell>
          <cell r="S41">
            <v>3114.50111542375</v>
          </cell>
          <cell r="T41">
            <v>3158.8213651507331</v>
          </cell>
          <cell r="U41">
            <v>3232.5069656940859</v>
          </cell>
          <cell r="V41">
            <v>3329.4961543840832</v>
          </cell>
          <cell r="W41">
            <v>3429.3952224396053</v>
          </cell>
          <cell r="X41">
            <v>3532.2788194606542</v>
          </cell>
          <cell r="Y41">
            <v>3638.2215950472296</v>
          </cell>
          <cell r="Z41">
            <v>3747.371393364856</v>
          </cell>
          <cell r="AA41">
            <v>3859.8043190480098</v>
          </cell>
          <cell r="AB41">
            <v>3975.5950216966908</v>
          </cell>
        </row>
        <row r="42">
          <cell r="B42" t="str">
            <v>Current product 2</v>
          </cell>
          <cell r="C42">
            <v>0</v>
          </cell>
          <cell r="D42">
            <v>0</v>
          </cell>
          <cell r="E42">
            <v>2006.373715604924</v>
          </cell>
          <cell r="F42">
            <v>2006.0232719133835</v>
          </cell>
          <cell r="G42">
            <v>1582.3534654719629</v>
          </cell>
          <cell r="H42">
            <v>1588.8721816272659</v>
          </cell>
          <cell r="I42">
            <v>1632.2547782026004</v>
          </cell>
          <cell r="J42">
            <v>1701.2805777880328</v>
          </cell>
          <cell r="K42">
            <v>1752.3171998583566</v>
          </cell>
          <cell r="L42">
            <v>1804.9296704311923</v>
          </cell>
          <cell r="M42">
            <v>1859.0689165015162</v>
          </cell>
          <cell r="N42">
            <v>1914.835763576863</v>
          </cell>
          <cell r="O42">
            <v>1972.287323154721</v>
          </cell>
          <cell r="P42">
            <v>2031.4262747325795</v>
          </cell>
          <cell r="Q42">
            <v>2092.4078758179726</v>
          </cell>
          <cell r="R42">
            <v>2155.1366598983427</v>
          </cell>
          <cell r="S42">
            <v>2270.9903966631509</v>
          </cell>
          <cell r="T42">
            <v>2303.3072454224093</v>
          </cell>
          <cell r="U42">
            <v>2357.0363291519379</v>
          </cell>
          <cell r="V42">
            <v>2427.7576125717273</v>
          </cell>
          <cell r="W42">
            <v>2500.6006830288788</v>
          </cell>
          <cell r="X42">
            <v>2575.6199725233937</v>
          </cell>
          <cell r="Y42">
            <v>2652.8699130552714</v>
          </cell>
          <cell r="Z42">
            <v>2732.4583076618742</v>
          </cell>
          <cell r="AA42">
            <v>2814.4406493058405</v>
          </cell>
          <cell r="AB42">
            <v>2898.8713699871705</v>
          </cell>
        </row>
        <row r="43">
          <cell r="B43" t="str">
            <v>Current product 3</v>
          </cell>
          <cell r="C43">
            <v>0</v>
          </cell>
          <cell r="D43">
            <v>0</v>
          </cell>
          <cell r="E43">
            <v>934.619428901231</v>
          </cell>
          <cell r="F43">
            <v>947.52259797834597</v>
          </cell>
          <cell r="G43">
            <v>757.67491462526027</v>
          </cell>
          <cell r="H43">
            <v>768.14937385623318</v>
          </cell>
          <cell r="I43">
            <v>791.81737676673106</v>
          </cell>
          <cell r="J43">
            <v>826.3362806399017</v>
          </cell>
          <cell r="K43">
            <v>851.12549707405901</v>
          </cell>
          <cell r="L43">
            <v>876.68012563800789</v>
          </cell>
          <cell r="M43">
            <v>902.97633087216514</v>
          </cell>
          <cell r="N43">
            <v>930.06308516590491</v>
          </cell>
          <cell r="O43">
            <v>957.96812838943606</v>
          </cell>
          <cell r="P43">
            <v>986.69276201296725</v>
          </cell>
          <cell r="Q43">
            <v>1016.3123968258726</v>
          </cell>
          <cell r="R43">
            <v>1046.7806633791952</v>
          </cell>
          <cell r="S43">
            <v>1103.052478379245</v>
          </cell>
          <cell r="T43">
            <v>1118.7492334908848</v>
          </cell>
          <cell r="U43">
            <v>1144.8462170166556</v>
          </cell>
          <cell r="V43">
            <v>1179.1965546776962</v>
          </cell>
          <cell r="W43">
            <v>1214.5774746140269</v>
          </cell>
          <cell r="X43">
            <v>1251.0154152256484</v>
          </cell>
          <cell r="Y43">
            <v>1288.5368149125607</v>
          </cell>
          <cell r="Z43">
            <v>1327.1940351500534</v>
          </cell>
          <cell r="AA43">
            <v>1367.0140296628369</v>
          </cell>
          <cell r="AB43">
            <v>1408.0232368509116</v>
          </cell>
        </row>
        <row r="44">
          <cell r="B44" t="str">
            <v>Bay-X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Generic-X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New Product 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New Product 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91">
          <cell r="C91">
            <v>2017</v>
          </cell>
          <cell r="D91">
            <v>2018</v>
          </cell>
          <cell r="E91">
            <v>2019</v>
          </cell>
          <cell r="F91">
            <v>2020</v>
          </cell>
          <cell r="G91">
            <v>2021</v>
          </cell>
          <cell r="H91">
            <v>2022</v>
          </cell>
          <cell r="I91">
            <v>2023</v>
          </cell>
          <cell r="J91">
            <v>2024</v>
          </cell>
          <cell r="K91">
            <v>2025</v>
          </cell>
          <cell r="L91">
            <v>2026</v>
          </cell>
          <cell r="M91">
            <v>2027</v>
          </cell>
          <cell r="N91">
            <v>2028</v>
          </cell>
          <cell r="O91">
            <v>2029</v>
          </cell>
          <cell r="P91">
            <v>2030</v>
          </cell>
          <cell r="Q91">
            <v>2031</v>
          </cell>
          <cell r="R91">
            <v>2032</v>
          </cell>
          <cell r="S91">
            <v>2033</v>
          </cell>
          <cell r="T91">
            <v>2034</v>
          </cell>
          <cell r="U91">
            <v>2035</v>
          </cell>
          <cell r="V91">
            <v>2036</v>
          </cell>
          <cell r="W91">
            <v>2037</v>
          </cell>
          <cell r="X91">
            <v>2038</v>
          </cell>
          <cell r="Y91">
            <v>2039</v>
          </cell>
          <cell r="Z91">
            <v>2040</v>
          </cell>
          <cell r="AA91">
            <v>2041</v>
          </cell>
          <cell r="AB91">
            <v>2042</v>
          </cell>
        </row>
        <row r="92">
          <cell r="B92" t="str">
            <v>Current product 1</v>
          </cell>
          <cell r="C92">
            <v>0.4</v>
          </cell>
          <cell r="D92">
            <v>0.43</v>
          </cell>
          <cell r="E92">
            <v>0.41049977047706787</v>
          </cell>
          <cell r="F92">
            <v>0.38341928142884268</v>
          </cell>
          <cell r="G92">
            <v>0.36716248699904241</v>
          </cell>
          <cell r="H92">
            <v>0.38068454781861327</v>
          </cell>
          <cell r="I92">
            <v>0.38888810360422249</v>
          </cell>
          <cell r="J92">
            <v>0.39110172454290948</v>
          </cell>
          <cell r="K92">
            <v>0.39110163346589844</v>
          </cell>
          <cell r="L92">
            <v>0.39110152711829221</v>
          </cell>
          <cell r="M92">
            <v>0.39110165958954002</v>
          </cell>
          <cell r="N92">
            <v>0.39079397583846009</v>
          </cell>
          <cell r="O92">
            <v>0.38849362614479283</v>
          </cell>
          <cell r="P92">
            <v>0.38645730283231844</v>
          </cell>
          <cell r="Q92">
            <v>0.38590466779014054</v>
          </cell>
          <cell r="R92">
            <v>0.38587096977120555</v>
          </cell>
          <cell r="S92">
            <v>0.37968356253413232</v>
          </cell>
          <cell r="T92">
            <v>0.37552347641226241</v>
          </cell>
          <cell r="U92">
            <v>0.37480096596549284</v>
          </cell>
          <cell r="V92">
            <v>0.37480096511450151</v>
          </cell>
          <cell r="W92">
            <v>0.37480096514850891</v>
          </cell>
          <cell r="X92">
            <v>0.37480096616609598</v>
          </cell>
          <cell r="Y92">
            <v>0.37480096824996612</v>
          </cell>
          <cell r="Z92">
            <v>0.37480096600896895</v>
          </cell>
          <cell r="AA92">
            <v>0.37480096543390207</v>
          </cell>
          <cell r="AB92">
            <v>0.37480096653921796</v>
          </cell>
        </row>
        <row r="93">
          <cell r="B93" t="str">
            <v>Current product 2</v>
          </cell>
          <cell r="C93">
            <v>0.4</v>
          </cell>
          <cell r="D93">
            <v>0.39</v>
          </cell>
          <cell r="E93">
            <v>0.35688253017638183</v>
          </cell>
          <cell r="F93">
            <v>0.31359005015900998</v>
          </cell>
          <cell r="G93">
            <v>0.28355750980240096</v>
          </cell>
          <cell r="H93">
            <v>0.28276126967134851</v>
          </cell>
          <cell r="I93">
            <v>0.28496879484163062</v>
          </cell>
          <cell r="J93">
            <v>0.28517834081253818</v>
          </cell>
          <cell r="K93">
            <v>0.2851782744022176</v>
          </cell>
          <cell r="L93">
            <v>0.28517819685708806</v>
          </cell>
          <cell r="M93">
            <v>0.28517829345070622</v>
          </cell>
          <cell r="N93">
            <v>0.28495394071554381</v>
          </cell>
          <cell r="O93">
            <v>0.28327660239724473</v>
          </cell>
          <cell r="P93">
            <v>0.28179178331523219</v>
          </cell>
          <cell r="Q93">
            <v>0.28138882026364409</v>
          </cell>
          <cell r="R93">
            <v>0.28136424879150407</v>
          </cell>
          <cell r="S93">
            <v>0.27685259768113812</v>
          </cell>
          <cell r="T93">
            <v>0.27381920155060802</v>
          </cell>
          <cell r="U93">
            <v>0.27329237101650516</v>
          </cell>
          <cell r="V93">
            <v>0.27329237039599064</v>
          </cell>
          <cell r="W93">
            <v>0.27329237042078769</v>
          </cell>
          <cell r="X93">
            <v>0.27329237116277827</v>
          </cell>
          <cell r="Y93">
            <v>0.27329237268226697</v>
          </cell>
          <cell r="Z93">
            <v>0.27329237104820653</v>
          </cell>
          <cell r="AA93">
            <v>0.27329237062888689</v>
          </cell>
          <cell r="AB93">
            <v>0.27329237143484642</v>
          </cell>
        </row>
        <row r="94">
          <cell r="B94" t="str">
            <v>Current product 3</v>
          </cell>
          <cell r="C94">
            <v>0.2</v>
          </cell>
          <cell r="D94">
            <v>0.18</v>
          </cell>
          <cell r="E94">
            <v>0.16624487449373848</v>
          </cell>
          <cell r="F94">
            <v>0.1481207437555862</v>
          </cell>
          <cell r="G94">
            <v>0.13577523399097474</v>
          </cell>
          <cell r="H94">
            <v>0.13670255843134493</v>
          </cell>
          <cell r="I94">
            <v>0.13824021017132485</v>
          </cell>
          <cell r="J94">
            <v>0.13851519410894714</v>
          </cell>
          <cell r="K94">
            <v>0.13851516185250573</v>
          </cell>
          <cell r="L94">
            <v>0.13851512418772852</v>
          </cell>
          <cell r="M94">
            <v>0.13851517110462877</v>
          </cell>
          <cell r="N94">
            <v>0.13840619977612129</v>
          </cell>
          <cell r="O94">
            <v>0.13759149259294748</v>
          </cell>
          <cell r="P94">
            <v>0.1368702947531128</v>
          </cell>
          <cell r="Q94">
            <v>0.13667456984234144</v>
          </cell>
          <cell r="R94">
            <v>0.13666263512730198</v>
          </cell>
          <cell r="S94">
            <v>0.13447126173083854</v>
          </cell>
          <cell r="T94">
            <v>0.13299789789600963</v>
          </cell>
          <cell r="U94">
            <v>0.13274200877944539</v>
          </cell>
          <cell r="V94">
            <v>0.13274200847805262</v>
          </cell>
          <cell r="W94">
            <v>0.1327420084900969</v>
          </cell>
          <cell r="X94">
            <v>0.13274200885049234</v>
          </cell>
          <cell r="Y94">
            <v>0.13274200958852969</v>
          </cell>
          <cell r="Z94">
            <v>0.13274200879484319</v>
          </cell>
          <cell r="AA94">
            <v>0.13274200859117366</v>
          </cell>
          <cell r="AB94">
            <v>0.13274200898263971</v>
          </cell>
        </row>
        <row r="95">
          <cell r="B95" t="str">
            <v>Bay-X</v>
          </cell>
          <cell r="C95">
            <v>0</v>
          </cell>
          <cell r="D95">
            <v>0</v>
          </cell>
          <cell r="E95">
            <v>6.6372824852811915E-2</v>
          </cell>
          <cell r="F95">
            <v>0.15486992465656113</v>
          </cell>
          <cell r="G95">
            <v>0.21350476920758182</v>
          </cell>
          <cell r="H95">
            <v>0.19985162407869322</v>
          </cell>
          <cell r="I95">
            <v>0.18790289138282204</v>
          </cell>
          <cell r="J95">
            <v>0.18520474053560521</v>
          </cell>
          <cell r="K95">
            <v>0.18520493027937818</v>
          </cell>
          <cell r="L95">
            <v>0.18520515183689118</v>
          </cell>
          <cell r="M95">
            <v>0.18520487585512496</v>
          </cell>
          <cell r="N95">
            <v>0.18584588366987476</v>
          </cell>
          <cell r="O95">
            <v>0.19063827886501494</v>
          </cell>
          <cell r="P95">
            <v>0.19488061909933657</v>
          </cell>
          <cell r="Q95">
            <v>0.1960319421038739</v>
          </cell>
          <cell r="R95">
            <v>0.19610214630998837</v>
          </cell>
          <cell r="S95">
            <v>0.20899257805389099</v>
          </cell>
          <cell r="T95">
            <v>0.21765942414111991</v>
          </cell>
          <cell r="U95">
            <v>0.21916465423855661</v>
          </cell>
          <cell r="V95">
            <v>0.21916465601145521</v>
          </cell>
          <cell r="W95">
            <v>0.21916465594060647</v>
          </cell>
          <cell r="X95">
            <v>0.21916465382063338</v>
          </cell>
          <cell r="Y95">
            <v>0.21916464947923719</v>
          </cell>
          <cell r="Z95">
            <v>0.21916465414798128</v>
          </cell>
          <cell r="AA95">
            <v>0.21916465534603732</v>
          </cell>
          <cell r="AB95">
            <v>0.21916465304329588</v>
          </cell>
        </row>
        <row r="96">
          <cell r="B96" t="str">
            <v>Generic-X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New Product 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B98" t="str">
            <v>New Product 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3">
          <cell r="C103">
            <v>2017</v>
          </cell>
          <cell r="D103">
            <v>2018</v>
          </cell>
          <cell r="E103">
            <v>2019</v>
          </cell>
          <cell r="F103">
            <v>2020</v>
          </cell>
          <cell r="G103">
            <v>2021</v>
          </cell>
          <cell r="H103">
            <v>2022</v>
          </cell>
          <cell r="I103">
            <v>2023</v>
          </cell>
          <cell r="J103">
            <v>2024</v>
          </cell>
          <cell r="K103">
            <v>2025</v>
          </cell>
          <cell r="L103">
            <v>2026</v>
          </cell>
          <cell r="M103">
            <v>2027</v>
          </cell>
          <cell r="N103">
            <v>2028</v>
          </cell>
          <cell r="O103">
            <v>2029</v>
          </cell>
          <cell r="P103">
            <v>2030</v>
          </cell>
          <cell r="Q103">
            <v>2031</v>
          </cell>
          <cell r="R103">
            <v>2032</v>
          </cell>
          <cell r="S103">
            <v>2033</v>
          </cell>
          <cell r="T103">
            <v>2034</v>
          </cell>
          <cell r="U103">
            <v>2035</v>
          </cell>
          <cell r="V103">
            <v>2036</v>
          </cell>
          <cell r="W103">
            <v>2037</v>
          </cell>
          <cell r="X103">
            <v>2038</v>
          </cell>
          <cell r="Y103">
            <v>2039</v>
          </cell>
          <cell r="Z103">
            <v>2040</v>
          </cell>
          <cell r="AA103">
            <v>2041</v>
          </cell>
          <cell r="AB103">
            <v>2042</v>
          </cell>
        </row>
        <row r="104">
          <cell r="B104" t="str">
            <v>Current product 1</v>
          </cell>
          <cell r="C104">
            <v>0</v>
          </cell>
          <cell r="D104">
            <v>0</v>
          </cell>
          <cell r="E104">
            <v>2154.6311952800338</v>
          </cell>
          <cell r="F104">
            <v>2072.8658580946203</v>
          </cell>
          <cell r="G104">
            <v>1611.4496674792467</v>
          </cell>
          <cell r="H104">
            <v>1711.6100005154385</v>
          </cell>
          <cell r="I104">
            <v>1808.9362633715043</v>
          </cell>
          <cell r="J104">
            <v>1901.0679082978775</v>
          </cell>
          <cell r="K104">
            <v>1958.0974834714073</v>
          </cell>
          <cell r="L104">
            <v>2016.8878584193008</v>
          </cell>
          <cell r="M104">
            <v>2077.3855386716314</v>
          </cell>
          <cell r="N104">
            <v>2138.0179460739309</v>
          </cell>
          <cell r="O104">
            <v>2189.2030113479555</v>
          </cell>
          <cell r="P104">
            <v>2243.0271972453056</v>
          </cell>
          <cell r="Q104">
            <v>2307.0570462828814</v>
          </cell>
          <cell r="R104">
            <v>2376.013351269858</v>
          </cell>
          <cell r="S104">
            <v>2463.5934979596213</v>
          </cell>
          <cell r="T104">
            <v>2471.2741258473579</v>
          </cell>
          <cell r="U104">
            <v>2524.0556942340163</v>
          </cell>
          <cell r="V104">
            <v>2599.7882750170329</v>
          </cell>
          <cell r="W104">
            <v>2677.7929984292696</v>
          </cell>
          <cell r="X104">
            <v>2758.1281547956046</v>
          </cell>
          <cell r="Y104">
            <v>2840.8520344409121</v>
          </cell>
          <cell r="Z104">
            <v>2926.0800379740085</v>
          </cell>
          <cell r="AA104">
            <v>3013.8716357607063</v>
          </cell>
          <cell r="AB104">
            <v>3104.2851181258811</v>
          </cell>
        </row>
        <row r="105">
          <cell r="B105" t="str">
            <v>Current product 2</v>
          </cell>
          <cell r="C105">
            <v>0</v>
          </cell>
          <cell r="D105">
            <v>0</v>
          </cell>
          <cell r="E105">
            <v>1873.2050243897929</v>
          </cell>
          <cell r="F105">
            <v>1695.3505989328496</v>
          </cell>
          <cell r="G105">
            <v>1244.5134540215543</v>
          </cell>
          <cell r="H105">
            <v>1271.3334956756005</v>
          </cell>
          <cell r="I105">
            <v>1325.5493859049047</v>
          </cell>
          <cell r="J105">
            <v>1386.1953498005357</v>
          </cell>
          <cell r="K105">
            <v>1427.7794150312345</v>
          </cell>
          <cell r="L105">
            <v>1470.6473967640734</v>
          </cell>
          <cell r="M105">
            <v>1514.7602886147311</v>
          </cell>
          <cell r="N105">
            <v>1558.9714190122413</v>
          </cell>
          <cell r="O105">
            <v>1596.2938624412175</v>
          </cell>
          <cell r="P105">
            <v>1635.5406646580354</v>
          </cell>
          <cell r="Q105">
            <v>1682.229096247934</v>
          </cell>
          <cell r="R105">
            <v>1732.5097353009385</v>
          </cell>
          <cell r="S105">
            <v>1796.3702589288905</v>
          </cell>
          <cell r="T105">
            <v>1801.9707167636986</v>
          </cell>
          <cell r="U105">
            <v>1840.4572770456366</v>
          </cell>
          <cell r="V105">
            <v>1895.6789505332529</v>
          </cell>
          <cell r="W105">
            <v>1952.5573946880088</v>
          </cell>
          <cell r="X105">
            <v>2011.1351128717945</v>
          </cell>
          <cell r="Y105">
            <v>2071.4546084464987</v>
          </cell>
          <cell r="Z105">
            <v>2133.6000276893815</v>
          </cell>
          <cell r="AA105">
            <v>2197.6147344088481</v>
          </cell>
          <cell r="AB105">
            <v>2263.5412319667885</v>
          </cell>
        </row>
        <row r="106">
          <cell r="B106" t="str">
            <v>Current product 3</v>
          </cell>
          <cell r="C106">
            <v>0</v>
          </cell>
          <cell r="D106">
            <v>0</v>
          </cell>
          <cell r="E106">
            <v>872.58609724273458</v>
          </cell>
          <cell r="F106">
            <v>800.77984461905032</v>
          </cell>
          <cell r="G106">
            <v>595.90770684381982</v>
          </cell>
          <cell r="H106">
            <v>614.63347395603364</v>
          </cell>
          <cell r="I106">
            <v>643.03260222510085</v>
          </cell>
          <cell r="J106">
            <v>673.29488418883182</v>
          </cell>
          <cell r="K106">
            <v>693.49285872945688</v>
          </cell>
          <cell r="L106">
            <v>714.31444985683584</v>
          </cell>
          <cell r="M106">
            <v>735.74071161286952</v>
          </cell>
          <cell r="N106">
            <v>757.21468923451732</v>
          </cell>
          <cell r="O106">
            <v>775.34273318573435</v>
          </cell>
          <cell r="P106">
            <v>794.40546569104595</v>
          </cell>
          <cell r="Q106">
            <v>817.08270389185384</v>
          </cell>
          <cell r="R106">
            <v>841.50472857474153</v>
          </cell>
          <cell r="S106">
            <v>872.52269719403262</v>
          </cell>
          <cell r="T106">
            <v>875.24291957093942</v>
          </cell>
          <cell r="U106">
            <v>893.93639170788083</v>
          </cell>
          <cell r="V106">
            <v>920.75834740186576</v>
          </cell>
          <cell r="W106">
            <v>948.38502027703305</v>
          </cell>
          <cell r="X106">
            <v>976.8370548234434</v>
          </cell>
          <cell r="Y106">
            <v>1006.1350955311566</v>
          </cell>
          <cell r="Z106">
            <v>1036.3200134491283</v>
          </cell>
          <cell r="AA106">
            <v>1067.4128709985837</v>
          </cell>
          <cell r="AB106">
            <v>1099.4343126695831</v>
          </cell>
        </row>
        <row r="107">
          <cell r="B107" t="str">
            <v>Bay-X</v>
          </cell>
          <cell r="C107">
            <v>0</v>
          </cell>
          <cell r="D107">
            <v>0</v>
          </cell>
          <cell r="E107">
            <v>348.37768308743921</v>
          </cell>
          <cell r="F107">
            <v>837.26769835347864</v>
          </cell>
          <cell r="G107">
            <v>937.05702931925168</v>
          </cell>
          <cell r="H107">
            <v>898.5603443913102</v>
          </cell>
          <cell r="I107">
            <v>874.04153293583317</v>
          </cell>
          <cell r="J107">
            <v>900.24350853570616</v>
          </cell>
          <cell r="K107">
            <v>927.25081379177755</v>
          </cell>
          <cell r="L107">
            <v>955.09221047748281</v>
          </cell>
          <cell r="M107">
            <v>983.73893681938569</v>
          </cell>
          <cell r="N107">
            <v>1016.7552701846328</v>
          </cell>
          <cell r="O107">
            <v>1074.2670306100104</v>
          </cell>
          <cell r="P107">
            <v>1131.1017430701261</v>
          </cell>
          <cell r="Q107">
            <v>1171.9393702001103</v>
          </cell>
          <cell r="R107">
            <v>1207.505498849727</v>
          </cell>
          <cell r="S107">
            <v>1356.0575363836012</v>
          </cell>
          <cell r="T107">
            <v>1432.3900818820309</v>
          </cell>
          <cell r="U107">
            <v>1475.9401488751462</v>
          </cell>
          <cell r="V107">
            <v>1520.2247486813553</v>
          </cell>
          <cell r="W107">
            <v>1565.8379666881992</v>
          </cell>
          <cell r="X107">
            <v>1612.8138847188538</v>
          </cell>
          <cell r="Y107">
            <v>1661.1865845964944</v>
          </cell>
          <cell r="Z107">
            <v>1711.0236570642655</v>
          </cell>
          <cell r="AA107">
            <v>1762.3597568485488</v>
          </cell>
          <cell r="AB107">
            <v>1815.22896577252</v>
          </cell>
        </row>
        <row r="108">
          <cell r="B108" t="str">
            <v>Generic-X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 t="str">
            <v>New Product 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B110" t="str">
            <v>New Product 2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</sheetData>
      <sheetData sheetId="4">
        <row r="3">
          <cell r="D3" t="str">
            <v>Patient Starts</v>
          </cell>
        </row>
        <row r="24">
          <cell r="E24">
            <v>2017</v>
          </cell>
          <cell r="F24">
            <v>2018</v>
          </cell>
          <cell r="G24">
            <v>2019</v>
          </cell>
          <cell r="H24">
            <v>2020</v>
          </cell>
          <cell r="I24">
            <v>2021</v>
          </cell>
          <cell r="J24">
            <v>2022</v>
          </cell>
          <cell r="K24">
            <v>2023</v>
          </cell>
          <cell r="L24">
            <v>2024</v>
          </cell>
          <cell r="M24">
            <v>2025</v>
          </cell>
          <cell r="N24">
            <v>2026</v>
          </cell>
          <cell r="O24">
            <v>2027</v>
          </cell>
          <cell r="P24">
            <v>2028</v>
          </cell>
          <cell r="Q24">
            <v>2029</v>
          </cell>
          <cell r="R24">
            <v>2030</v>
          </cell>
          <cell r="S24">
            <v>2031</v>
          </cell>
          <cell r="T24">
            <v>2032</v>
          </cell>
          <cell r="U24">
            <v>2033</v>
          </cell>
          <cell r="V24">
            <v>2034</v>
          </cell>
          <cell r="W24">
            <v>2035</v>
          </cell>
          <cell r="X24">
            <v>2036</v>
          </cell>
          <cell r="Y24">
            <v>2037</v>
          </cell>
          <cell r="Z24">
            <v>2038</v>
          </cell>
          <cell r="AA24">
            <v>2039</v>
          </cell>
          <cell r="AB24">
            <v>2040</v>
          </cell>
          <cell r="AC24">
            <v>2041</v>
          </cell>
          <cell r="AD24">
            <v>2042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 t="str">
            <v>Bay-X</v>
          </cell>
          <cell r="E26">
            <v>0</v>
          </cell>
          <cell r="F26">
            <v>0</v>
          </cell>
          <cell r="G26">
            <v>855.99359617485254</v>
          </cell>
          <cell r="H26">
            <v>2057.266060990416</v>
          </cell>
          <cell r="I26">
            <v>2732.1903885816223</v>
          </cell>
          <cell r="J26">
            <v>2747.5081263160919</v>
          </cell>
          <cell r="K26">
            <v>2778.4577483183584</v>
          </cell>
          <cell r="L26">
            <v>2861.841239985426</v>
          </cell>
          <cell r="M26">
            <v>2947.6840721040239</v>
          </cell>
          <cell r="N26">
            <v>2983.7182882937082</v>
          </cell>
          <cell r="O26">
            <v>2692.050348261399</v>
          </cell>
          <cell r="P26">
            <v>2571.6035174093986</v>
          </cell>
          <cell r="Q26">
            <v>2660.6598458481049</v>
          </cell>
          <cell r="R26">
            <v>2765.050078590451</v>
          </cell>
          <cell r="S26">
            <v>1659.7363792460005</v>
          </cell>
          <cell r="T26">
            <v>1350.9172689294867</v>
          </cell>
          <cell r="U26">
            <v>1503.7718300302374</v>
          </cell>
          <cell r="V26">
            <v>1584.536452103104</v>
          </cell>
          <cell r="W26">
            <v>1632.6515579678892</v>
          </cell>
          <cell r="X26">
            <v>1681.6375682326741</v>
          </cell>
          <cell r="Y26">
            <v>1732.091977574672</v>
          </cell>
          <cell r="Z26">
            <v>1784.0556863964046</v>
          </cell>
          <cell r="AA26">
            <v>1837.5661858107192</v>
          </cell>
          <cell r="AB26">
            <v>1892.6944758504335</v>
          </cell>
          <cell r="AC26">
            <v>1949.4786205316016</v>
          </cell>
          <cell r="AD26">
            <v>2007.9629295464169</v>
          </cell>
        </row>
        <row r="27">
          <cell r="D27" t="str">
            <v>New Product 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D28" t="str">
            <v>New Product 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D29" t="str">
            <v>Generic-X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52.41486178211764</v>
          </cell>
          <cell r="O29">
            <v>435.16843568011575</v>
          </cell>
          <cell r="P29">
            <v>652.90173365883754</v>
          </cell>
          <cell r="Q29">
            <v>687.6357410870304</v>
          </cell>
          <cell r="R29">
            <v>708.24909429812851</v>
          </cell>
          <cell r="S29">
            <v>796.47456841032954</v>
          </cell>
          <cell r="T29">
            <v>840.481380956517</v>
          </cell>
          <cell r="U29">
            <v>865.69682141217186</v>
          </cell>
          <cell r="V29">
            <v>891.67152235698279</v>
          </cell>
          <cell r="W29">
            <v>918.42546433013808</v>
          </cell>
          <cell r="X29">
            <v>945.9786278708259</v>
          </cell>
          <cell r="Y29">
            <v>974.35099351823487</v>
          </cell>
          <cell r="Z29">
            <v>1003.5825223507413</v>
          </cell>
          <cell r="AA29">
            <v>1033.6931949075338</v>
          </cell>
          <cell r="AB29">
            <v>1064.7029917278003</v>
          </cell>
          <cell r="AC29">
            <v>1096.6318933507293</v>
          </cell>
          <cell r="AD29">
            <v>1129.5398413938863</v>
          </cell>
        </row>
        <row r="30">
          <cell r="D30" t="str">
            <v>Current product 3</v>
          </cell>
          <cell r="E30">
            <v>2430</v>
          </cell>
          <cell r="F30">
            <v>2252.61</v>
          </cell>
          <cell r="G30">
            <v>2618.3600487992685</v>
          </cell>
          <cell r="H30">
            <v>2448.5126236649953</v>
          </cell>
          <cell r="I30">
            <v>2174.6227331520759</v>
          </cell>
          <cell r="J30">
            <v>2223.8456837874146</v>
          </cell>
          <cell r="K30">
            <v>2294.5032167090435</v>
          </cell>
          <cell r="L30">
            <v>2372.0916698423798</v>
          </cell>
          <cell r="M30">
            <v>2443.2428048163756</v>
          </cell>
          <cell r="N30">
            <v>2516.5522901251179</v>
          </cell>
          <cell r="O30">
            <v>2592.0523376021083</v>
          </cell>
          <cell r="P30">
            <v>2669.1859924843047</v>
          </cell>
          <cell r="Q30">
            <v>2744.7130786104635</v>
          </cell>
          <cell r="R30">
            <v>2822.8119026219092</v>
          </cell>
          <cell r="S30">
            <v>3098.1645357242965</v>
          </cell>
          <cell r="T30">
            <v>3248.6208928985752</v>
          </cell>
          <cell r="U30">
            <v>3351.8552076340357</v>
          </cell>
          <cell r="V30">
            <v>3428.9662778326701</v>
          </cell>
          <cell r="W30">
            <v>3524.2823232259921</v>
          </cell>
          <cell r="X30">
            <v>3630.0158013401015</v>
          </cell>
          <cell r="Y30">
            <v>3738.9001695282336</v>
          </cell>
          <cell r="Z30">
            <v>3851.0705197386346</v>
          </cell>
          <cell r="AA30">
            <v>3966.6047201904585</v>
          </cell>
          <cell r="AB30">
            <v>4085.6008656617551</v>
          </cell>
          <cell r="AC30">
            <v>4208.1372423028415</v>
          </cell>
          <cell r="AD30">
            <v>4334.4061657910606</v>
          </cell>
        </row>
        <row r="31">
          <cell r="D31" t="str">
            <v>Current product 2</v>
          </cell>
          <cell r="E31">
            <v>4860</v>
          </cell>
          <cell r="F31">
            <v>4880.6549999999997</v>
          </cell>
          <cell r="G31">
            <v>5620.9068819347758</v>
          </cell>
          <cell r="H31">
            <v>5183.8059747868174</v>
          </cell>
          <cell r="I31">
            <v>4541.5543678111617</v>
          </cell>
          <cell r="J31">
            <v>4599.8951030363023</v>
          </cell>
          <cell r="K31">
            <v>4729.8959949169075</v>
          </cell>
          <cell r="L31">
            <v>4883.718143793134</v>
          </cell>
          <cell r="M31">
            <v>5030.2057746219489</v>
          </cell>
          <cell r="N31">
            <v>5181.137067904654</v>
          </cell>
          <cell r="O31">
            <v>5336.5783421219858</v>
          </cell>
          <cell r="P31">
            <v>5495.3829257029793</v>
          </cell>
          <cell r="Q31">
            <v>5650.8798677274244</v>
          </cell>
          <cell r="R31">
            <v>5811.6715642215768</v>
          </cell>
          <cell r="S31">
            <v>6378.5740441382577</v>
          </cell>
          <cell r="T31">
            <v>6688.3371324382424</v>
          </cell>
          <cell r="U31">
            <v>6900.8783686583083</v>
          </cell>
          <cell r="V31">
            <v>7059.6364543613799</v>
          </cell>
          <cell r="W31">
            <v>7255.875371347629</v>
          </cell>
          <cell r="X31">
            <v>7473.5619439355023</v>
          </cell>
          <cell r="Y31">
            <v>7697.7356431463613</v>
          </cell>
          <cell r="Z31">
            <v>7928.6745994618923</v>
          </cell>
          <cell r="AA31">
            <v>8166.539129803883</v>
          </cell>
          <cell r="AB31">
            <v>8411.5311940094944</v>
          </cell>
          <cell r="AC31">
            <v>8663.8119694470242</v>
          </cell>
          <cell r="AD31">
            <v>8923.7774001580656</v>
          </cell>
        </row>
        <row r="32">
          <cell r="D32" t="str">
            <v>Current product 1</v>
          </cell>
          <cell r="E32">
            <v>4860</v>
          </cell>
          <cell r="F32">
            <v>5381.2349999999997</v>
          </cell>
          <cell r="G32">
            <v>6465.3794730911068</v>
          </cell>
          <cell r="H32">
            <v>6338.1193405577724</v>
          </cell>
          <cell r="I32">
            <v>5880.6003681190141</v>
          </cell>
          <cell r="J32">
            <v>6192.8884013985735</v>
          </cell>
          <cell r="K32">
            <v>6454.7428244930352</v>
          </cell>
          <cell r="L32">
            <v>6697.6705972020127</v>
          </cell>
          <cell r="M32">
            <v>6898.5679194815293</v>
          </cell>
          <cell r="N32">
            <v>7105.5594074120972</v>
          </cell>
          <cell r="O32">
            <v>7318.7360120530102</v>
          </cell>
          <cell r="P32">
            <v>7536.5251552498012</v>
          </cell>
          <cell r="Q32">
            <v>7749.7781043118957</v>
          </cell>
          <cell r="R32">
            <v>7970.292430932448</v>
          </cell>
          <cell r="S32">
            <v>8747.7586891038954</v>
          </cell>
          <cell r="T32">
            <v>9172.576638772447</v>
          </cell>
          <cell r="U32">
            <v>9464.061762731395</v>
          </cell>
          <cell r="V32">
            <v>9681.7871374098922</v>
          </cell>
          <cell r="W32">
            <v>9950.9147949910348</v>
          </cell>
          <cell r="X32">
            <v>10249.456380254403</v>
          </cell>
          <cell r="Y32">
            <v>10556.894596315011</v>
          </cell>
          <cell r="Z32">
            <v>10873.610879262025</v>
          </cell>
          <cell r="AA32">
            <v>11199.82509230247</v>
          </cell>
          <cell r="AB32">
            <v>11535.814208927306</v>
          </cell>
          <cell r="AC32">
            <v>11881.799272384493</v>
          </cell>
          <cell r="AD32">
            <v>12238.323291645347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</row>
      </sheetData>
      <sheetData sheetId="5">
        <row r="22">
          <cell r="G22">
            <v>0.43968275710521365</v>
          </cell>
        </row>
      </sheetData>
      <sheetData sheetId="6">
        <row r="22">
          <cell r="G22">
            <v>0.43968275710521365</v>
          </cell>
          <cell r="H22">
            <v>0.4536807914131219</v>
          </cell>
          <cell r="I22">
            <v>0.46683371064960549</v>
          </cell>
          <cell r="J22">
            <v>0.47576744423218448</v>
          </cell>
          <cell r="K22">
            <v>0.47886896711947791</v>
          </cell>
          <cell r="L22">
            <v>0.48</v>
          </cell>
          <cell r="M22">
            <v>0.48</v>
          </cell>
          <cell r="N22">
            <v>0.48</v>
          </cell>
          <cell r="O22">
            <v>0.48</v>
          </cell>
          <cell r="P22">
            <v>0.48</v>
          </cell>
          <cell r="Q22">
            <v>0.48</v>
          </cell>
          <cell r="R22">
            <v>0.48</v>
          </cell>
          <cell r="S22">
            <v>0.48</v>
          </cell>
          <cell r="T22">
            <v>0.48</v>
          </cell>
          <cell r="U22">
            <v>0.48</v>
          </cell>
          <cell r="V22">
            <v>0.48</v>
          </cell>
          <cell r="W22">
            <v>0.48</v>
          </cell>
          <cell r="X22">
            <v>0.48</v>
          </cell>
          <cell r="Y22">
            <v>0.48</v>
          </cell>
          <cell r="Z22">
            <v>0.48</v>
          </cell>
          <cell r="AA22">
            <v>0.48</v>
          </cell>
          <cell r="AB22">
            <v>0.48</v>
          </cell>
          <cell r="AC22">
            <v>0.48</v>
          </cell>
          <cell r="AD22">
            <v>0.48</v>
          </cell>
        </row>
        <row r="23">
          <cell r="G23">
            <v>0.38225379431582912</v>
          </cell>
          <cell r="H23">
            <v>0.37105536686950247</v>
          </cell>
          <cell r="I23">
            <v>0.36053303148031557</v>
          </cell>
          <cell r="J23">
            <v>0.35338604461425238</v>
          </cell>
          <cell r="K23">
            <v>0.35090482630441766</v>
          </cell>
          <cell r="L23">
            <v>0.35</v>
          </cell>
          <cell r="M23">
            <v>0.35</v>
          </cell>
          <cell r="N23">
            <v>0.35</v>
          </cell>
          <cell r="O23">
            <v>0.35</v>
          </cell>
          <cell r="P23">
            <v>0.35</v>
          </cell>
          <cell r="Q23">
            <v>0.35</v>
          </cell>
          <cell r="R23">
            <v>0.35</v>
          </cell>
          <cell r="S23">
            <v>0.35</v>
          </cell>
          <cell r="T23">
            <v>0.35</v>
          </cell>
          <cell r="U23">
            <v>0.35</v>
          </cell>
          <cell r="V23">
            <v>0.35</v>
          </cell>
          <cell r="W23">
            <v>0.35</v>
          </cell>
          <cell r="X23">
            <v>0.35</v>
          </cell>
          <cell r="Y23">
            <v>0.35</v>
          </cell>
          <cell r="Z23">
            <v>0.35</v>
          </cell>
          <cell r="AA23">
            <v>0.35</v>
          </cell>
          <cell r="AB23">
            <v>0.35</v>
          </cell>
          <cell r="AC23">
            <v>0.35</v>
          </cell>
          <cell r="AD23">
            <v>0.35</v>
          </cell>
        </row>
        <row r="24">
          <cell r="G24">
            <v>0.17806344857895728</v>
          </cell>
          <cell r="H24">
            <v>0.17526384171737563</v>
          </cell>
          <cell r="I24">
            <v>0.17263325787007891</v>
          </cell>
          <cell r="J24">
            <v>0.17084651115356311</v>
          </cell>
          <cell r="K24">
            <v>0.17022620657610443</v>
          </cell>
          <cell r="L24">
            <v>0.17</v>
          </cell>
          <cell r="M24">
            <v>0.17</v>
          </cell>
          <cell r="N24">
            <v>0.17</v>
          </cell>
          <cell r="O24">
            <v>0.17</v>
          </cell>
          <cell r="P24">
            <v>0.17</v>
          </cell>
          <cell r="Q24">
            <v>0.17</v>
          </cell>
          <cell r="R24">
            <v>0.17</v>
          </cell>
          <cell r="S24">
            <v>0.17</v>
          </cell>
          <cell r="T24">
            <v>0.17</v>
          </cell>
          <cell r="U24">
            <v>0.17</v>
          </cell>
          <cell r="V24">
            <v>0.17</v>
          </cell>
          <cell r="W24">
            <v>0.17</v>
          </cell>
          <cell r="X24">
            <v>0.17</v>
          </cell>
          <cell r="Y24">
            <v>0.17</v>
          </cell>
          <cell r="Z24">
            <v>0.17</v>
          </cell>
          <cell r="AA24">
            <v>0.17</v>
          </cell>
          <cell r="AB24">
            <v>0.17</v>
          </cell>
          <cell r="AC24">
            <v>0.17</v>
          </cell>
          <cell r="AD24">
            <v>0.17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58">
          <cell r="A58" t="str">
            <v>Current product 1</v>
          </cell>
          <cell r="B58" t="str">
            <v>Current product 2</v>
          </cell>
          <cell r="C58" t="str">
            <v>Current product 3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0.43</v>
          </cell>
          <cell r="B59">
            <v>0.39</v>
          </cell>
          <cell r="C59">
            <v>0.18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0.42269738814388147</v>
          </cell>
          <cell r="B60">
            <v>0.3823508751246536</v>
          </cell>
          <cell r="C60">
            <v>0.19495173673146496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6">
          <cell r="A66" t="str">
            <v>Bay-X</v>
          </cell>
          <cell r="B66" t="str">
            <v>Generic-X</v>
          </cell>
          <cell r="C66" t="str">
            <v>New Product 1</v>
          </cell>
          <cell r="D66" t="str">
            <v>New Product 2</v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0.16408837255278502</v>
          </cell>
          <cell r="B67">
            <v>4.9618123462107921E-2</v>
          </cell>
          <cell r="C67">
            <v>0</v>
          </cell>
          <cell r="D67">
            <v>0</v>
          </cell>
          <cell r="E67" t="str">
            <v/>
          </cell>
          <cell r="F67" t="str">
            <v/>
          </cell>
          <cell r="G67" t="str">
            <v/>
          </cell>
        </row>
        <row r="69">
          <cell r="A69">
            <v>0.74299999999999999</v>
          </cell>
        </row>
        <row r="70">
          <cell r="A70">
            <v>0.12</v>
          </cell>
        </row>
        <row r="71">
          <cell r="A71">
            <v>0.13700000000000001</v>
          </cell>
        </row>
        <row r="73">
          <cell r="A73">
            <v>0.41341341341341337</v>
          </cell>
        </row>
        <row r="74">
          <cell r="A74">
            <v>0.32332332332332331</v>
          </cell>
        </row>
        <row r="75">
          <cell r="A75">
            <v>0.12812812812812813</v>
          </cell>
        </row>
        <row r="76">
          <cell r="A76">
            <v>0.13513513513513514</v>
          </cell>
        </row>
        <row r="77">
          <cell r="A77">
            <v>0</v>
          </cell>
        </row>
        <row r="79">
          <cell r="A79">
            <v>0.28000000000000003</v>
          </cell>
        </row>
        <row r="80">
          <cell r="A80">
            <v>0.17</v>
          </cell>
        </row>
        <row r="81">
          <cell r="A81">
            <v>0.55000000000000004</v>
          </cell>
        </row>
        <row r="82">
          <cell r="A82">
            <v>0</v>
          </cell>
        </row>
        <row r="83">
          <cell r="A83">
            <v>0</v>
          </cell>
        </row>
        <row r="85">
          <cell r="A85">
            <v>0.25</v>
          </cell>
        </row>
        <row r="86">
          <cell r="A86">
            <v>0.5</v>
          </cell>
        </row>
        <row r="87">
          <cell r="A87">
            <v>0.25</v>
          </cell>
        </row>
        <row r="88">
          <cell r="A88">
            <v>0</v>
          </cell>
        </row>
        <row r="89">
          <cell r="A89">
            <v>0</v>
          </cell>
        </row>
        <row r="102">
          <cell r="L102">
            <v>1</v>
          </cell>
          <cell r="AI102">
            <v>0.43968275710521365</v>
          </cell>
          <cell r="AJ102">
            <v>0.38225379431582912</v>
          </cell>
          <cell r="AK102">
            <v>0.17806344857895728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</row>
        <row r="103">
          <cell r="L103">
            <v>2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L104">
            <v>3</v>
          </cell>
          <cell r="AI104">
            <v>0.45310457470530474</v>
          </cell>
          <cell r="AJ104">
            <v>0.33038875238928472</v>
          </cell>
          <cell r="AK104">
            <v>0.16047453687479546</v>
          </cell>
          <cell r="AL104">
            <v>0</v>
          </cell>
          <cell r="AM104">
            <v>5.6032136030615146E-2</v>
          </cell>
          <cell r="AN104">
            <v>0</v>
          </cell>
          <cell r="AO104">
            <v>0</v>
          </cell>
        </row>
        <row r="105">
          <cell r="L105" t="str">
            <v/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L106" t="str">
            <v/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L107" t="str">
            <v/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L108" t="str">
            <v/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L109" t="str">
            <v/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L110" t="str">
            <v/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1">
          <cell r="L111" t="str">
            <v/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28">
          <cell r="AE128">
            <v>0.16408837255278502</v>
          </cell>
        </row>
        <row r="129">
          <cell r="AE129">
            <v>4.9618123462107921E-2</v>
          </cell>
        </row>
        <row r="130">
          <cell r="AE130">
            <v>-0.105</v>
          </cell>
        </row>
        <row r="131">
          <cell r="AE131">
            <v>0</v>
          </cell>
        </row>
        <row r="132">
          <cell r="AE132">
            <v>0</v>
          </cell>
        </row>
        <row r="133">
          <cell r="AE133">
            <v>0</v>
          </cell>
        </row>
        <row r="134">
          <cell r="AE134">
            <v>0</v>
          </cell>
        </row>
        <row r="135">
          <cell r="AE135">
            <v>0</v>
          </cell>
        </row>
        <row r="136">
          <cell r="AE136">
            <v>0</v>
          </cell>
        </row>
        <row r="137">
          <cell r="AE137">
            <v>0</v>
          </cell>
        </row>
        <row r="209">
          <cell r="E209">
            <v>0.4</v>
          </cell>
          <cell r="F209">
            <v>0.43</v>
          </cell>
          <cell r="G209">
            <v>0.41803870868933884</v>
          </cell>
          <cell r="H209">
            <v>0.4015701715081148</v>
          </cell>
          <cell r="I209">
            <v>0.390231726816334</v>
          </cell>
          <cell r="J209">
            <v>0.39769953859452745</v>
          </cell>
          <cell r="K209">
            <v>0.40029213763880966</v>
          </cell>
          <cell r="L209">
            <v>0.40123758117466318</v>
          </cell>
          <cell r="M209">
            <v>0.40123758117466318</v>
          </cell>
          <cell r="N209">
            <v>0.40123758117466318</v>
          </cell>
          <cell r="O209">
            <v>0.40123758117466318</v>
          </cell>
          <cell r="P209">
            <v>0.40123758117466318</v>
          </cell>
          <cell r="Q209">
            <v>0.40123758117466318</v>
          </cell>
          <cell r="R209">
            <v>0.40123758117466318</v>
          </cell>
          <cell r="S209">
            <v>0.43807144703048578</v>
          </cell>
          <cell r="T209">
            <v>0.44881356151872021</v>
          </cell>
          <cell r="U209">
            <v>0.44881356151872021</v>
          </cell>
          <cell r="V209">
            <v>0.44881356151872021</v>
          </cell>
          <cell r="W209">
            <v>0.44881356151872021</v>
          </cell>
          <cell r="X209">
            <v>0.44881356151872021</v>
          </cell>
          <cell r="Y209">
            <v>0.44881356151872021</v>
          </cell>
          <cell r="Z209">
            <v>0.44881356151872021</v>
          </cell>
          <cell r="AA209">
            <v>0.44881356151872021</v>
          </cell>
          <cell r="AB209">
            <v>0.44881356151872021</v>
          </cell>
          <cell r="AC209">
            <v>0.44881356151872021</v>
          </cell>
          <cell r="AD209">
            <v>0.44881356151872021</v>
          </cell>
        </row>
        <row r="210">
          <cell r="E210">
            <v>0.4</v>
          </cell>
          <cell r="F210">
            <v>0.39</v>
          </cell>
          <cell r="G210">
            <v>0.36343677341240571</v>
          </cell>
          <cell r="H210">
            <v>0.32843525697588721</v>
          </cell>
          <cell r="I210">
            <v>0.30137375309318859</v>
          </cell>
          <cell r="J210">
            <v>0.29539950367063383</v>
          </cell>
          <cell r="K210">
            <v>0.29332542443520804</v>
          </cell>
          <cell r="L210">
            <v>0.29256906960652523</v>
          </cell>
          <cell r="M210">
            <v>0.29256906960652523</v>
          </cell>
          <cell r="N210">
            <v>0.29256906960652523</v>
          </cell>
          <cell r="O210">
            <v>0.29256906960652523</v>
          </cell>
          <cell r="P210">
            <v>0.29256906960652523</v>
          </cell>
          <cell r="Q210">
            <v>0.29256906960652523</v>
          </cell>
          <cell r="R210">
            <v>0.29256906960652523</v>
          </cell>
          <cell r="S210">
            <v>0.31942709679306258</v>
          </cell>
          <cell r="T210">
            <v>0.32725988860740013</v>
          </cell>
          <cell r="U210">
            <v>0.32725988860740013</v>
          </cell>
          <cell r="V210">
            <v>0.32725988860740013</v>
          </cell>
          <cell r="W210">
            <v>0.32725988860740013</v>
          </cell>
          <cell r="X210">
            <v>0.32725988860740013</v>
          </cell>
          <cell r="Y210">
            <v>0.32725988860740013</v>
          </cell>
          <cell r="Z210">
            <v>0.32725988860740013</v>
          </cell>
          <cell r="AA210">
            <v>0.32725988860740013</v>
          </cell>
          <cell r="AB210">
            <v>0.32725988860740013</v>
          </cell>
          <cell r="AC210">
            <v>0.32725988860740013</v>
          </cell>
          <cell r="AD210">
            <v>0.32725988860740013</v>
          </cell>
        </row>
        <row r="211">
          <cell r="E211">
            <v>0.2</v>
          </cell>
          <cell r="F211">
            <v>0.18</v>
          </cell>
          <cell r="G211">
            <v>0.16929800613241999</v>
          </cell>
          <cell r="H211">
            <v>0.1551327107290485</v>
          </cell>
          <cell r="I211">
            <v>0.14430614753769239</v>
          </cell>
          <cell r="J211">
            <v>0.1428125851820537</v>
          </cell>
          <cell r="K211">
            <v>0.14229406537319728</v>
          </cell>
          <cell r="L211">
            <v>0.14210497666602656</v>
          </cell>
          <cell r="M211">
            <v>0.14210497666602656</v>
          </cell>
          <cell r="N211">
            <v>0.14210497666602656</v>
          </cell>
          <cell r="O211">
            <v>0.14210497666602656</v>
          </cell>
          <cell r="P211">
            <v>0.14210497666602656</v>
          </cell>
          <cell r="Q211">
            <v>0.14210497666602656</v>
          </cell>
          <cell r="R211">
            <v>0.14210497666602656</v>
          </cell>
          <cell r="S211">
            <v>0.15515030415663039</v>
          </cell>
          <cell r="T211">
            <v>0.15895480303788009</v>
          </cell>
          <cell r="U211">
            <v>0.15895480303788009</v>
          </cell>
          <cell r="V211">
            <v>0.15895480303788009</v>
          </cell>
          <cell r="W211">
            <v>0.15895480303788009</v>
          </cell>
          <cell r="X211">
            <v>0.15895480303788009</v>
          </cell>
          <cell r="Y211">
            <v>0.15895480303788009</v>
          </cell>
          <cell r="Z211">
            <v>0.15895480303788009</v>
          </cell>
          <cell r="AA211">
            <v>0.15895480303788009</v>
          </cell>
          <cell r="AB211">
            <v>0.15895480303788009</v>
          </cell>
          <cell r="AC211">
            <v>0.15895480303788009</v>
          </cell>
          <cell r="AD211">
            <v>0.15895480303788009</v>
          </cell>
        </row>
        <row r="212">
          <cell r="E212">
            <v>0</v>
          </cell>
          <cell r="F212">
            <v>0</v>
          </cell>
          <cell r="G212">
            <v>4.9226511765835507E-2</v>
          </cell>
          <cell r="H212">
            <v>0.1148618607869495</v>
          </cell>
          <cell r="I212">
            <v>0.16408837255278502</v>
          </cell>
          <cell r="J212">
            <v>0.16408837255278502</v>
          </cell>
          <cell r="K212">
            <v>0.16408837255278502</v>
          </cell>
          <cell r="L212">
            <v>0.16408837255278502</v>
          </cell>
          <cell r="M212">
            <v>0.16408837255278502</v>
          </cell>
          <cell r="N212">
            <v>0.15995550365830433</v>
          </cell>
          <cell r="O212">
            <v>0.13077521568174541</v>
          </cell>
          <cell r="P212">
            <v>0.11556223334290371</v>
          </cell>
          <cell r="Q212">
            <v>0.1144702490906771</v>
          </cell>
          <cell r="R212">
            <v>0.1144702490906771</v>
          </cell>
          <cell r="S212">
            <v>3.317805317811312E-2</v>
          </cell>
          <cell r="T212">
            <v>9.4702490906771047E-3</v>
          </cell>
          <cell r="U212">
            <v>9.4702490906771047E-3</v>
          </cell>
          <cell r="V212">
            <v>9.4702490906771047E-3</v>
          </cell>
          <cell r="W212">
            <v>9.4702490906771047E-3</v>
          </cell>
          <cell r="X212">
            <v>9.4702490906771047E-3</v>
          </cell>
          <cell r="Y212">
            <v>9.4702490906771047E-3</v>
          </cell>
          <cell r="Z212">
            <v>9.4702490906771047E-3</v>
          </cell>
          <cell r="AA212">
            <v>9.4702490906771047E-3</v>
          </cell>
          <cell r="AB212">
            <v>9.4702490906771047E-3</v>
          </cell>
          <cell r="AC212">
            <v>9.4702490906771047E-3</v>
          </cell>
          <cell r="AD212">
            <v>9.4702490906771047E-3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4.1328688944806862E-3</v>
          </cell>
          <cell r="O213">
            <v>3.3313156871039619E-2</v>
          </cell>
          <cell r="P213">
            <v>4.8526139209881317E-2</v>
          </cell>
          <cell r="Q213">
            <v>4.9618123462107921E-2</v>
          </cell>
          <cell r="R213">
            <v>4.9618123462107921E-2</v>
          </cell>
          <cell r="S213">
            <v>5.4173098841708123E-2</v>
          </cell>
          <cell r="T213">
            <v>5.5501497745322509E-2</v>
          </cell>
          <cell r="U213">
            <v>5.5501497745322509E-2</v>
          </cell>
          <cell r="V213">
            <v>5.5501497745322509E-2</v>
          </cell>
          <cell r="W213">
            <v>5.5501497745322509E-2</v>
          </cell>
          <cell r="X213">
            <v>5.5501497745322509E-2</v>
          </cell>
          <cell r="Y213">
            <v>5.5501497745322509E-2</v>
          </cell>
          <cell r="Z213">
            <v>5.5501497745322509E-2</v>
          </cell>
          <cell r="AA213">
            <v>5.5501497745322509E-2</v>
          </cell>
          <cell r="AB213">
            <v>5.5501497745322509E-2</v>
          </cell>
          <cell r="AC213">
            <v>5.5501497745322509E-2</v>
          </cell>
          <cell r="AD213">
            <v>5.5501497745322509E-2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</sheetData>
      <sheetData sheetId="7">
        <row r="47">
          <cell r="I47" t="str">
            <v>10th to 50th</v>
          </cell>
          <cell r="J47" t="str">
            <v>50th to 90th</v>
          </cell>
        </row>
        <row r="48">
          <cell r="H48" t="str">
            <v>market share at peak</v>
          </cell>
          <cell r="I48">
            <v>-50.814346036146617</v>
          </cell>
          <cell r="J48">
            <v>38.817039964420815</v>
          </cell>
        </row>
        <row r="66">
          <cell r="C66" t="str">
            <v>Model Output</v>
          </cell>
          <cell r="D66" t="str">
            <v>90th Percentile</v>
          </cell>
          <cell r="E66" t="str">
            <v>50th Percentile</v>
          </cell>
          <cell r="F66" t="str">
            <v>10th Percentile</v>
          </cell>
        </row>
        <row r="67">
          <cell r="B67" t="str">
            <v>2019</v>
          </cell>
          <cell r="C67">
            <v>855.99359617485254</v>
          </cell>
          <cell r="D67">
            <v>881.14901678530123</v>
          </cell>
          <cell r="E67">
            <v>844.14927831641728</v>
          </cell>
          <cell r="F67">
            <v>795.61868477708401</v>
          </cell>
        </row>
        <row r="68">
          <cell r="B68" t="str">
            <v>2020</v>
          </cell>
          <cell r="C68">
            <v>2057.266060990416</v>
          </cell>
          <cell r="D68">
            <v>2117.7243152825858</v>
          </cell>
          <cell r="E68">
            <v>2028.7995609826548</v>
          </cell>
          <cell r="F68">
            <v>1912.1616796056196</v>
          </cell>
        </row>
        <row r="69">
          <cell r="B69" t="str">
            <v>2021</v>
          </cell>
          <cell r="C69">
            <v>2732.1903885816223</v>
          </cell>
          <cell r="D69">
            <v>2818.7457637323496</v>
          </cell>
          <cell r="E69">
            <v>2691.4361753439593</v>
          </cell>
          <cell r="F69">
            <v>2524.4509440042116</v>
          </cell>
        </row>
        <row r="70">
          <cell r="B70" t="str">
            <v>2022</v>
          </cell>
          <cell r="C70">
            <v>2747.5081263160919</v>
          </cell>
          <cell r="D70">
            <v>2833.356195409704</v>
          </cell>
          <cell r="E70">
            <v>2707.0869449880679</v>
          </cell>
          <cell r="F70">
            <v>2541.4662697532372</v>
          </cell>
        </row>
        <row r="71">
          <cell r="B71" t="str">
            <v>2023</v>
          </cell>
          <cell r="C71">
            <v>2778.4577483183584</v>
          </cell>
          <cell r="D71">
            <v>2864.3305375331565</v>
          </cell>
          <cell r="E71">
            <v>2738.0249276312734</v>
          </cell>
          <cell r="F71">
            <v>2572.3565615956386</v>
          </cell>
        </row>
        <row r="72">
          <cell r="B72" t="str">
            <v>2024</v>
          </cell>
          <cell r="C72">
            <v>2861.841239985426</v>
          </cell>
          <cell r="D72">
            <v>2950.2928300465505</v>
          </cell>
          <cell r="E72">
            <v>2820.194202394935</v>
          </cell>
          <cell r="F72">
            <v>2649.550736255429</v>
          </cell>
        </row>
        <row r="73">
          <cell r="B73" t="str">
            <v>2025</v>
          </cell>
          <cell r="C73">
            <v>2947.6840721040239</v>
          </cell>
          <cell r="D73">
            <v>3038.7885951206331</v>
          </cell>
          <cell r="E73">
            <v>2904.7879128364016</v>
          </cell>
          <cell r="F73">
            <v>2729.0263286998447</v>
          </cell>
        </row>
        <row r="74">
          <cell r="B74" t="str">
            <v>2026</v>
          </cell>
          <cell r="C74">
            <v>2983.7182882937082</v>
          </cell>
          <cell r="D74">
            <v>3077.5554513138545</v>
          </cell>
          <cell r="E74">
            <v>2939.5354776400563</v>
          </cell>
          <cell r="F74">
            <v>2758.5020022735866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inalScore"/>
      <definedName name="JDPrevPts_AVG"/>
      <definedName name="JDProgress_AVG"/>
      <definedName name="JDSumProduct"/>
      <definedName name="JDWoT"/>
      <definedName name="SheetName"/>
      <definedName name="SimScoreShare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7C9F-DD46-4FA5-BD2D-E643743C09EE}">
  <dimension ref="B6:M31"/>
  <sheetViews>
    <sheetView showGridLines="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K17" sqref="K17"/>
    </sheetView>
  </sheetViews>
  <sheetFormatPr defaultRowHeight="14.4" x14ac:dyDescent="0.3"/>
  <cols>
    <col min="1" max="1" width="4.109375" customWidth="1"/>
    <col min="3" max="3" width="29.88671875" customWidth="1"/>
    <col min="5" max="5" width="20.5546875" customWidth="1"/>
    <col min="7" max="7" width="23.44140625" customWidth="1"/>
    <col min="9" max="9" width="22.33203125" customWidth="1"/>
    <col min="11" max="11" width="14.33203125" customWidth="1"/>
  </cols>
  <sheetData>
    <row r="6" spans="2:9" ht="15.6" x14ac:dyDescent="0.3">
      <c r="B6" s="1" t="s">
        <v>236</v>
      </c>
      <c r="C6" s="2"/>
    </row>
    <row r="8" spans="2:9" x14ac:dyDescent="0.3">
      <c r="C8" s="3" t="s">
        <v>0</v>
      </c>
    </row>
    <row r="9" spans="2:9" x14ac:dyDescent="0.3">
      <c r="C9" s="4" t="s">
        <v>1</v>
      </c>
    </row>
    <row r="10" spans="2:9" x14ac:dyDescent="0.3">
      <c r="C10" s="4" t="s">
        <v>2</v>
      </c>
    </row>
    <row r="11" spans="2:9" x14ac:dyDescent="0.3">
      <c r="C11" s="5" t="s">
        <v>3</v>
      </c>
    </row>
    <row r="12" spans="2:9" x14ac:dyDescent="0.3">
      <c r="C12" s="6" t="s">
        <v>4</v>
      </c>
      <c r="D12" s="6"/>
    </row>
    <row r="13" spans="2:9" x14ac:dyDescent="0.3">
      <c r="C13" s="7" t="s">
        <v>5</v>
      </c>
      <c r="E13" s="8"/>
    </row>
    <row r="14" spans="2:9" x14ac:dyDescent="0.3">
      <c r="E14" s="8"/>
    </row>
    <row r="15" spans="2:9" x14ac:dyDescent="0.3">
      <c r="C15" s="8"/>
      <c r="E15" s="8"/>
      <c r="I15" s="8"/>
    </row>
    <row r="16" spans="2:9" x14ac:dyDescent="0.3">
      <c r="G16" s="8"/>
    </row>
    <row r="19" spans="3:13" x14ac:dyDescent="0.3">
      <c r="C19" s="3" t="s">
        <v>6</v>
      </c>
      <c r="E19" s="3" t="s">
        <v>7</v>
      </c>
      <c r="G19" s="3" t="s">
        <v>8</v>
      </c>
      <c r="I19" s="3" t="s">
        <v>9</v>
      </c>
      <c r="K19" s="8"/>
      <c r="M19" s="8"/>
    </row>
    <row r="20" spans="3:13" x14ac:dyDescent="0.3">
      <c r="C20" s="9" t="s">
        <v>10</v>
      </c>
      <c r="E20" s="4" t="s">
        <v>239</v>
      </c>
      <c r="G20" s="4" t="s">
        <v>11</v>
      </c>
      <c r="I20" s="10" t="s">
        <v>243</v>
      </c>
    </row>
    <row r="21" spans="3:13" x14ac:dyDescent="0.3">
      <c r="C21" s="4" t="s">
        <v>12</v>
      </c>
      <c r="E21" s="4" t="s">
        <v>240</v>
      </c>
      <c r="G21" s="4"/>
      <c r="I21" s="11"/>
    </row>
    <row r="22" spans="3:13" x14ac:dyDescent="0.3">
      <c r="C22" s="4" t="s">
        <v>13</v>
      </c>
      <c r="E22" s="10" t="s">
        <v>241</v>
      </c>
      <c r="G22" s="12" t="s">
        <v>14</v>
      </c>
    </row>
    <row r="23" spans="3:13" x14ac:dyDescent="0.3">
      <c r="C23" s="4" t="s">
        <v>237</v>
      </c>
      <c r="G23" s="11"/>
    </row>
    <row r="24" spans="3:13" x14ac:dyDescent="0.3">
      <c r="C24" s="4" t="s">
        <v>238</v>
      </c>
    </row>
    <row r="25" spans="3:13" x14ac:dyDescent="0.3">
      <c r="C25" s="4" t="s">
        <v>17</v>
      </c>
      <c r="E25" s="13" t="s">
        <v>242</v>
      </c>
    </row>
    <row r="26" spans="3:13" x14ac:dyDescent="0.3">
      <c r="C26" s="10" t="s">
        <v>18</v>
      </c>
      <c r="E26" s="13"/>
    </row>
    <row r="27" spans="3:13" x14ac:dyDescent="0.3">
      <c r="E27" s="13"/>
      <c r="I27" s="3" t="s">
        <v>19</v>
      </c>
    </row>
    <row r="28" spans="3:13" x14ac:dyDescent="0.3">
      <c r="I28" s="4" t="s">
        <v>20</v>
      </c>
    </row>
    <row r="29" spans="3:13" x14ac:dyDescent="0.3">
      <c r="E29" s="8"/>
      <c r="I29" s="5" t="s">
        <v>21</v>
      </c>
    </row>
    <row r="30" spans="3:13" x14ac:dyDescent="0.3">
      <c r="I30" s="4" t="s">
        <v>4</v>
      </c>
    </row>
    <row r="31" spans="3:13" x14ac:dyDescent="0.3">
      <c r="I31" s="7" t="s">
        <v>22</v>
      </c>
    </row>
  </sheetData>
  <sheetProtection algorithmName="SHA-512" hashValue="ZnR+rVOHpyvOZkY6rRuh2mrFOH8sODhchL08KfsYaGw5Rjm0FTmCJmNJAkuTpV3OeRMQUqbNv4cMigxuk7TVqQ==" saltValue="Z6ycTaBG81FPRnNKZPMhQg==" spinCount="100000" sheet="1" objects="1" scenarios="1"/>
  <mergeCells count="1">
    <mergeCell ref="E25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3B4A-6EA6-43E2-AEE0-E60E938B7FAF}">
  <dimension ref="A7:AE681"/>
  <sheetViews>
    <sheetView showGridLines="0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31" sqref="I31"/>
    </sheetView>
  </sheetViews>
  <sheetFormatPr defaultRowHeight="14.4" x14ac:dyDescent="0.3"/>
  <cols>
    <col min="1" max="1" width="4.33203125" customWidth="1"/>
    <col min="2" max="2" width="29.6640625" customWidth="1"/>
    <col min="3" max="3" width="17" customWidth="1"/>
    <col min="4" max="6" width="15.5546875" bestFit="1" customWidth="1"/>
    <col min="7" max="8" width="11.6640625" bestFit="1" customWidth="1"/>
    <col min="9" max="10" width="13.21875" bestFit="1" customWidth="1"/>
    <col min="11" max="18" width="11.6640625" bestFit="1" customWidth="1"/>
    <col min="19" max="28" width="10.6640625" bestFit="1" customWidth="1"/>
  </cols>
  <sheetData>
    <row r="7" spans="2:31" ht="20.399999999999999" x14ac:dyDescent="0.45">
      <c r="B7" s="14" t="s">
        <v>232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2:31" ht="20.399999999999999" x14ac:dyDescent="0.45">
      <c r="B8" s="14" t="s">
        <v>233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2:31" x14ac:dyDescent="0.3">
      <c r="B9" t="str">
        <f t="array" ref="B9:AE9">""</f>
        <v/>
      </c>
      <c r="C9" t="str">
        <v/>
      </c>
      <c r="D9" t="str">
        <v/>
      </c>
      <c r="E9" t="str">
        <v/>
      </c>
      <c r="F9" t="str">
        <v/>
      </c>
      <c r="G9" t="str">
        <v/>
      </c>
      <c r="H9" t="str">
        <v/>
      </c>
      <c r="I9" t="str">
        <v/>
      </c>
      <c r="J9" t="str">
        <v/>
      </c>
      <c r="K9" t="str">
        <v/>
      </c>
      <c r="L9" t="str">
        <v/>
      </c>
      <c r="M9" t="str">
        <v/>
      </c>
      <c r="N9" t="str">
        <v/>
      </c>
      <c r="O9" t="str">
        <v/>
      </c>
      <c r="P9" t="str">
        <v/>
      </c>
      <c r="Q9" t="str">
        <v/>
      </c>
      <c r="R9" t="str">
        <v/>
      </c>
      <c r="S9" t="str">
        <v/>
      </c>
      <c r="T9" t="str">
        <v/>
      </c>
      <c r="U9" t="str">
        <v/>
      </c>
      <c r="V9" t="str">
        <v/>
      </c>
      <c r="W9" t="str">
        <v/>
      </c>
      <c r="X9" t="str">
        <v/>
      </c>
      <c r="Y9" t="str">
        <v/>
      </c>
      <c r="Z9" t="str">
        <v/>
      </c>
      <c r="AA9" t="str">
        <v/>
      </c>
      <c r="AB9" t="str">
        <v/>
      </c>
      <c r="AC9" t="str">
        <v/>
      </c>
      <c r="AD9" t="str">
        <v/>
      </c>
      <c r="AE9" t="str">
        <v/>
      </c>
    </row>
    <row r="11" spans="2:31" ht="16.8" x14ac:dyDescent="0.4">
      <c r="C11" s="16" t="s">
        <v>23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28</v>
      </c>
      <c r="I11" s="16" t="s">
        <v>29</v>
      </c>
      <c r="J11" s="81" t="s">
        <v>30</v>
      </c>
      <c r="K11" s="16" t="s">
        <v>31</v>
      </c>
      <c r="L11" s="16" t="s">
        <v>32</v>
      </c>
      <c r="M11" s="16" t="s">
        <v>33</v>
      </c>
      <c r="N11" s="16" t="s">
        <v>34</v>
      </c>
      <c r="O11" s="16" t="s">
        <v>35</v>
      </c>
      <c r="P11" s="16" t="s">
        <v>36</v>
      </c>
      <c r="Q11" s="16" t="s">
        <v>37</v>
      </c>
      <c r="R11" s="16" t="s">
        <v>38</v>
      </c>
      <c r="S11" s="16" t="s">
        <v>39</v>
      </c>
      <c r="T11" s="16" t="s">
        <v>40</v>
      </c>
      <c r="U11" s="16" t="s">
        <v>41</v>
      </c>
      <c r="V11" s="16" t="s">
        <v>42</v>
      </c>
      <c r="W11" s="16" t="s">
        <v>43</v>
      </c>
      <c r="X11" s="16" t="s">
        <v>44</v>
      </c>
      <c r="Y11" s="16" t="s">
        <v>45</v>
      </c>
      <c r="Z11" s="16" t="s">
        <v>46</v>
      </c>
      <c r="AA11" s="16" t="s">
        <v>47</v>
      </c>
      <c r="AB11" s="16" t="s">
        <v>48</v>
      </c>
    </row>
    <row r="12" spans="2:31" x14ac:dyDescent="0.3">
      <c r="B12" t="s">
        <v>49</v>
      </c>
      <c r="C12" s="17">
        <v>27000</v>
      </c>
      <c r="D12" s="17">
        <v>27810</v>
      </c>
      <c r="E12" s="17">
        <v>28644</v>
      </c>
      <c r="F12" s="17">
        <v>29504</v>
      </c>
      <c r="G12" s="17">
        <v>30389</v>
      </c>
      <c r="H12" s="17">
        <v>31300</v>
      </c>
      <c r="I12" s="17">
        <v>32239</v>
      </c>
      <c r="J12" s="78">
        <v>33207</v>
      </c>
      <c r="K12" s="17">
        <v>34203</v>
      </c>
      <c r="L12" s="17">
        <v>35229</v>
      </c>
      <c r="M12" s="17">
        <v>36286</v>
      </c>
      <c r="N12" s="17">
        <v>37374</v>
      </c>
      <c r="O12" s="17">
        <v>38496</v>
      </c>
      <c r="P12" s="17">
        <v>39650</v>
      </c>
      <c r="Q12" s="17">
        <v>40840</v>
      </c>
      <c r="R12" s="17">
        <v>42065</v>
      </c>
      <c r="S12" s="17">
        <v>43327</v>
      </c>
      <c r="T12" s="17">
        <v>44627</v>
      </c>
      <c r="U12" s="17">
        <v>45966</v>
      </c>
      <c r="V12" s="17">
        <v>47345</v>
      </c>
      <c r="W12" s="17">
        <v>48765</v>
      </c>
      <c r="X12" s="17">
        <v>50228</v>
      </c>
      <c r="Y12" s="17">
        <v>51735</v>
      </c>
      <c r="Z12" s="17">
        <v>53287</v>
      </c>
      <c r="AA12" s="17">
        <v>54885</v>
      </c>
      <c r="AB12" s="17">
        <v>56532</v>
      </c>
    </row>
    <row r="13" spans="2:31" x14ac:dyDescent="0.3">
      <c r="B13" t="s">
        <v>50</v>
      </c>
      <c r="C13" s="18">
        <v>0.5</v>
      </c>
      <c r="D13" s="18">
        <v>0.5</v>
      </c>
      <c r="E13" s="18">
        <v>0.5</v>
      </c>
      <c r="F13" s="18">
        <v>0.5</v>
      </c>
      <c r="G13" s="18">
        <v>0.5</v>
      </c>
      <c r="H13" s="18">
        <v>0.5</v>
      </c>
      <c r="I13" s="18">
        <v>0.5</v>
      </c>
      <c r="J13" s="79">
        <v>0.5</v>
      </c>
      <c r="K13" s="18">
        <v>0.5</v>
      </c>
      <c r="L13" s="18">
        <v>0.5</v>
      </c>
      <c r="M13" s="18">
        <v>0.5</v>
      </c>
      <c r="N13" s="18">
        <v>0.5</v>
      </c>
      <c r="O13" s="18">
        <v>0.5</v>
      </c>
      <c r="P13" s="18">
        <v>0.5</v>
      </c>
      <c r="Q13" s="18">
        <v>0.5</v>
      </c>
      <c r="R13" s="18">
        <v>0.5</v>
      </c>
      <c r="S13" s="18">
        <v>0.5</v>
      </c>
      <c r="T13" s="18">
        <v>0.5</v>
      </c>
      <c r="U13" s="18">
        <v>0.5</v>
      </c>
      <c r="V13" s="18">
        <v>0.5</v>
      </c>
      <c r="W13" s="18">
        <v>0.5</v>
      </c>
      <c r="X13" s="18">
        <v>0.5</v>
      </c>
      <c r="Y13" s="18">
        <v>0.5</v>
      </c>
      <c r="Z13" s="18">
        <v>0.5</v>
      </c>
      <c r="AA13" s="18">
        <v>0.5</v>
      </c>
      <c r="AB13" s="18">
        <v>0.5</v>
      </c>
    </row>
    <row r="14" spans="2:31" x14ac:dyDescent="0.3">
      <c r="B14" t="s">
        <v>51</v>
      </c>
      <c r="C14" s="19">
        <f>$C$12*$C$13</f>
        <v>13500</v>
      </c>
      <c r="D14" s="19">
        <f>$D$12*$D$13</f>
        <v>13905</v>
      </c>
      <c r="E14" s="19">
        <f>$E$12*$E$13</f>
        <v>14322</v>
      </c>
      <c r="F14" s="19">
        <f>$F$12*$F$13</f>
        <v>14752</v>
      </c>
      <c r="G14" s="19">
        <f>$G$12*$G$13</f>
        <v>15194.5</v>
      </c>
      <c r="H14" s="19">
        <f>$H$12*$H$13</f>
        <v>15650</v>
      </c>
      <c r="I14" s="19">
        <f>$I$12*$I$13</f>
        <v>16119.5</v>
      </c>
      <c r="J14" s="78">
        <f>$J$12*$J$13</f>
        <v>16603.5</v>
      </c>
      <c r="K14" s="19">
        <f>$K$12*$K$13</f>
        <v>17101.5</v>
      </c>
      <c r="L14" s="19">
        <f>$L$12*$L$13</f>
        <v>17614.5</v>
      </c>
      <c r="M14" s="19">
        <f>$M$12*$M$13</f>
        <v>18143</v>
      </c>
      <c r="N14" s="19">
        <f>$N$12*$N$13</f>
        <v>18687</v>
      </c>
      <c r="O14" s="19">
        <f>$O$12*$O$13</f>
        <v>19248</v>
      </c>
      <c r="P14" s="19">
        <f>$P$12*$P$13</f>
        <v>19825</v>
      </c>
      <c r="Q14" s="19">
        <f>$Q$12*$Q$13</f>
        <v>20420</v>
      </c>
      <c r="R14" s="19">
        <f>$R$12*$R$13</f>
        <v>21032.5</v>
      </c>
      <c r="S14" s="19">
        <f>$S$12*$S$13</f>
        <v>21663.5</v>
      </c>
      <c r="T14" s="19">
        <f>$T$12*$T$13</f>
        <v>22313.5</v>
      </c>
      <c r="U14" s="19">
        <f>$U$12*$U$13</f>
        <v>22983</v>
      </c>
      <c r="V14" s="19">
        <f>$V$12*$V$13</f>
        <v>23672.5</v>
      </c>
      <c r="W14" s="19">
        <f>$W$12*$W$13</f>
        <v>24382.5</v>
      </c>
      <c r="X14" s="19">
        <f>$X$12*$X$13</f>
        <v>25114</v>
      </c>
      <c r="Y14" s="19">
        <f>$Y$12*$Y$13</f>
        <v>25867.5</v>
      </c>
      <c r="Z14" s="19">
        <f>$Z$12*$Z$13</f>
        <v>26643.5</v>
      </c>
      <c r="AA14" s="19">
        <f>$AA$12*$AA$13</f>
        <v>27442.5</v>
      </c>
      <c r="AB14" s="19">
        <f>$AB$12*$AB$13</f>
        <v>28266</v>
      </c>
    </row>
    <row r="15" spans="2:31" x14ac:dyDescent="0.3">
      <c r="B15" t="s">
        <v>3</v>
      </c>
      <c r="C15" s="18">
        <v>0.9</v>
      </c>
      <c r="D15" s="18">
        <v>0.9</v>
      </c>
      <c r="E15" s="18">
        <v>0.9</v>
      </c>
      <c r="F15" s="18">
        <v>0.9</v>
      </c>
      <c r="G15" s="18">
        <v>0.9</v>
      </c>
      <c r="H15" s="18">
        <v>0.9</v>
      </c>
      <c r="I15" s="18">
        <v>0.9</v>
      </c>
      <c r="J15" s="79">
        <v>0.9</v>
      </c>
      <c r="K15" s="18">
        <v>0.9</v>
      </c>
      <c r="L15" s="18">
        <v>0.9</v>
      </c>
      <c r="M15" s="18">
        <v>0.9</v>
      </c>
      <c r="N15" s="18">
        <v>0.9</v>
      </c>
      <c r="O15" s="18">
        <v>0.9</v>
      </c>
      <c r="P15" s="18">
        <v>0.9</v>
      </c>
      <c r="Q15" s="18">
        <v>0.9</v>
      </c>
      <c r="R15" s="18">
        <v>0.9</v>
      </c>
      <c r="S15" s="18">
        <v>0.9</v>
      </c>
      <c r="T15" s="18">
        <v>0.9</v>
      </c>
      <c r="U15" s="18">
        <v>0.9</v>
      </c>
      <c r="V15" s="18">
        <v>0.9</v>
      </c>
      <c r="W15" s="18">
        <v>0.9</v>
      </c>
      <c r="X15" s="18">
        <v>0.9</v>
      </c>
      <c r="Y15" s="18">
        <v>0.9</v>
      </c>
      <c r="Z15" s="18">
        <v>0.9</v>
      </c>
      <c r="AA15" s="18">
        <v>0.9</v>
      </c>
      <c r="AB15" s="18">
        <v>0.9</v>
      </c>
    </row>
    <row r="16" spans="2:31" x14ac:dyDescent="0.3">
      <c r="B16" t="s">
        <v>52</v>
      </c>
      <c r="C16" s="19">
        <f>C14*C15</f>
        <v>12150</v>
      </c>
      <c r="D16" s="19">
        <f t="shared" ref="D16:AB16" si="0">D14*D15</f>
        <v>12514.5</v>
      </c>
      <c r="E16" s="19">
        <f t="shared" si="0"/>
        <v>12889.800000000001</v>
      </c>
      <c r="F16" s="19">
        <f t="shared" si="0"/>
        <v>13276.800000000001</v>
      </c>
      <c r="G16" s="19">
        <f t="shared" si="0"/>
        <v>13675.050000000001</v>
      </c>
      <c r="H16" s="19">
        <f t="shared" si="0"/>
        <v>14085</v>
      </c>
      <c r="I16" s="19">
        <f t="shared" si="0"/>
        <v>14507.550000000001</v>
      </c>
      <c r="J16" s="78">
        <f t="shared" si="0"/>
        <v>14943.15</v>
      </c>
      <c r="K16" s="19">
        <f t="shared" si="0"/>
        <v>15391.35</v>
      </c>
      <c r="L16" s="19">
        <f t="shared" si="0"/>
        <v>15853.050000000001</v>
      </c>
      <c r="M16" s="19">
        <f t="shared" si="0"/>
        <v>16328.7</v>
      </c>
      <c r="N16" s="19">
        <f t="shared" si="0"/>
        <v>16818.3</v>
      </c>
      <c r="O16" s="19">
        <f t="shared" si="0"/>
        <v>17323.2</v>
      </c>
      <c r="P16" s="19">
        <f t="shared" si="0"/>
        <v>17842.5</v>
      </c>
      <c r="Q16" s="19">
        <f t="shared" si="0"/>
        <v>18378</v>
      </c>
      <c r="R16" s="19">
        <f t="shared" si="0"/>
        <v>18929.25</v>
      </c>
      <c r="S16" s="19">
        <f t="shared" si="0"/>
        <v>19497.150000000001</v>
      </c>
      <c r="T16" s="19">
        <f t="shared" si="0"/>
        <v>20082.150000000001</v>
      </c>
      <c r="U16" s="19">
        <f t="shared" si="0"/>
        <v>20684.7</v>
      </c>
      <c r="V16" s="19">
        <f t="shared" si="0"/>
        <v>21305.25</v>
      </c>
      <c r="W16" s="19">
        <f t="shared" si="0"/>
        <v>21944.25</v>
      </c>
      <c r="X16" s="19">
        <f t="shared" si="0"/>
        <v>22602.600000000002</v>
      </c>
      <c r="Y16" s="19">
        <f t="shared" si="0"/>
        <v>23280.75</v>
      </c>
      <c r="Z16" s="19">
        <f t="shared" si="0"/>
        <v>23979.15</v>
      </c>
      <c r="AA16" s="19">
        <f t="shared" si="0"/>
        <v>24698.25</v>
      </c>
      <c r="AB16" s="19">
        <f t="shared" si="0"/>
        <v>25439.4</v>
      </c>
    </row>
    <row r="17" spans="1:28" x14ac:dyDescent="0.3">
      <c r="B17" t="s">
        <v>4</v>
      </c>
      <c r="C17" s="18">
        <v>1</v>
      </c>
      <c r="D17" s="18">
        <v>1</v>
      </c>
      <c r="E17" s="18">
        <v>0.8</v>
      </c>
      <c r="F17" s="18">
        <v>0.8</v>
      </c>
      <c r="G17" s="18">
        <v>0.8</v>
      </c>
      <c r="H17" s="18">
        <v>0.8</v>
      </c>
      <c r="I17" s="18">
        <v>0.8</v>
      </c>
      <c r="J17" s="79">
        <v>0.8</v>
      </c>
      <c r="K17" s="18">
        <v>0.8</v>
      </c>
      <c r="L17" s="18">
        <v>0.8</v>
      </c>
      <c r="M17" s="18">
        <v>0.8</v>
      </c>
      <c r="N17" s="18">
        <v>0.8</v>
      </c>
      <c r="O17" s="18">
        <v>0.8</v>
      </c>
      <c r="P17" s="18">
        <v>0.8</v>
      </c>
      <c r="Q17" s="18">
        <v>0.8</v>
      </c>
      <c r="R17" s="18">
        <v>0.8</v>
      </c>
      <c r="S17" s="18">
        <v>0.8</v>
      </c>
      <c r="T17" s="18">
        <v>0.8</v>
      </c>
      <c r="U17" s="18">
        <v>0.8</v>
      </c>
      <c r="V17" s="18">
        <v>0.8</v>
      </c>
      <c r="W17" s="18">
        <v>0.8</v>
      </c>
      <c r="X17" s="18">
        <v>0.8</v>
      </c>
      <c r="Y17" s="18">
        <v>0.8</v>
      </c>
      <c r="Z17" s="18">
        <v>0.8</v>
      </c>
      <c r="AA17" s="18">
        <v>0.8</v>
      </c>
      <c r="AB17" s="18">
        <v>0.8</v>
      </c>
    </row>
    <row r="18" spans="1:28" x14ac:dyDescent="0.3">
      <c r="B18" s="8" t="s">
        <v>5</v>
      </c>
      <c r="C18" s="20">
        <f>C16*C17</f>
        <v>12150</v>
      </c>
      <c r="D18" s="20">
        <f t="shared" ref="D18:AB18" si="1">D16*D17</f>
        <v>12514.5</v>
      </c>
      <c r="E18" s="20">
        <f t="shared" si="1"/>
        <v>10311.840000000002</v>
      </c>
      <c r="F18" s="20">
        <f t="shared" si="1"/>
        <v>10621.440000000002</v>
      </c>
      <c r="G18" s="20">
        <f t="shared" si="1"/>
        <v>10940.04</v>
      </c>
      <c r="H18" s="20">
        <f t="shared" si="1"/>
        <v>11268</v>
      </c>
      <c r="I18" s="20">
        <f t="shared" si="1"/>
        <v>11606.04</v>
      </c>
      <c r="J18" s="80">
        <f t="shared" si="1"/>
        <v>11954.52</v>
      </c>
      <c r="K18" s="20">
        <f t="shared" si="1"/>
        <v>12313.080000000002</v>
      </c>
      <c r="L18" s="20">
        <f t="shared" si="1"/>
        <v>12682.440000000002</v>
      </c>
      <c r="M18" s="20">
        <f t="shared" si="1"/>
        <v>13062.960000000001</v>
      </c>
      <c r="N18" s="20">
        <f t="shared" si="1"/>
        <v>13454.64</v>
      </c>
      <c r="O18" s="20">
        <f t="shared" si="1"/>
        <v>13858.560000000001</v>
      </c>
      <c r="P18" s="20">
        <f t="shared" si="1"/>
        <v>14274</v>
      </c>
      <c r="Q18" s="20">
        <f t="shared" si="1"/>
        <v>14702.400000000001</v>
      </c>
      <c r="R18" s="20">
        <f t="shared" si="1"/>
        <v>15143.400000000001</v>
      </c>
      <c r="S18" s="20">
        <f t="shared" si="1"/>
        <v>15597.720000000001</v>
      </c>
      <c r="T18" s="20">
        <f t="shared" si="1"/>
        <v>16065.720000000001</v>
      </c>
      <c r="U18" s="20">
        <f t="shared" si="1"/>
        <v>16547.760000000002</v>
      </c>
      <c r="V18" s="20">
        <f t="shared" si="1"/>
        <v>17044.2</v>
      </c>
      <c r="W18" s="20">
        <f t="shared" si="1"/>
        <v>17555.400000000001</v>
      </c>
      <c r="X18" s="20">
        <f t="shared" si="1"/>
        <v>18082.080000000002</v>
      </c>
      <c r="Y18" s="20">
        <f t="shared" si="1"/>
        <v>18624.600000000002</v>
      </c>
      <c r="Z18" s="20">
        <f t="shared" si="1"/>
        <v>19183.320000000003</v>
      </c>
      <c r="AA18" s="20">
        <f t="shared" si="1"/>
        <v>19758.600000000002</v>
      </c>
      <c r="AB18" s="20">
        <f t="shared" si="1"/>
        <v>20351.520000000004</v>
      </c>
    </row>
    <row r="20" spans="1:28" x14ac:dyDescent="0.3">
      <c r="B20" t="s">
        <v>53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4" spans="1:28" ht="20.399999999999999" x14ac:dyDescent="0.45">
      <c r="A24" t="str">
        <f t="array" ref="A24:A76">""</f>
        <v/>
      </c>
      <c r="B24" s="14" t="s">
        <v>54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3">
      <c r="A25" t="str">
        <v/>
      </c>
      <c r="B25" t="str">
        <f t="array" ref="B25:AB25">""</f>
        <v/>
      </c>
      <c r="C25" t="str">
        <v/>
      </c>
      <c r="D25" t="str">
        <v/>
      </c>
      <c r="E25" t="str">
        <v/>
      </c>
      <c r="F25" t="str">
        <v/>
      </c>
      <c r="G25" t="str">
        <v/>
      </c>
      <c r="H25" t="str">
        <v/>
      </c>
      <c r="I25" t="str">
        <v/>
      </c>
      <c r="J25" t="str">
        <v/>
      </c>
      <c r="K25" t="str">
        <v/>
      </c>
      <c r="L25" t="str">
        <v/>
      </c>
      <c r="M25" t="str">
        <v/>
      </c>
      <c r="N25" t="str">
        <v/>
      </c>
      <c r="O25" t="str">
        <v/>
      </c>
      <c r="P25" t="str">
        <v/>
      </c>
      <c r="Q25" t="str">
        <v/>
      </c>
      <c r="R25" t="str">
        <v/>
      </c>
      <c r="S25" t="str">
        <v/>
      </c>
      <c r="T25" t="str">
        <v/>
      </c>
      <c r="U25" t="str">
        <v/>
      </c>
      <c r="V25" t="str">
        <v/>
      </c>
      <c r="W25" t="str">
        <v/>
      </c>
      <c r="X25" t="str">
        <v/>
      </c>
      <c r="Y25" t="str">
        <v/>
      </c>
      <c r="Z25" t="str">
        <v/>
      </c>
      <c r="AA25" t="str">
        <v/>
      </c>
      <c r="AB25" t="str">
        <v/>
      </c>
    </row>
    <row r="26" spans="1:28" ht="28.8" x14ac:dyDescent="0.3">
      <c r="A26" t="str">
        <v/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</row>
    <row r="27" spans="1:28" x14ac:dyDescent="0.3">
      <c r="A27" t="str">
        <v/>
      </c>
      <c r="B27" s="23" t="s">
        <v>10</v>
      </c>
      <c r="C27" s="24" t="s">
        <v>60</v>
      </c>
      <c r="D27" s="25">
        <f t="shared" ref="D27:D33" si="2">INDEX($C37:$D37,1,MATCH($D$36,$C$36:$D$36,0))</f>
        <v>0.43</v>
      </c>
      <c r="E27" s="26">
        <v>0.48</v>
      </c>
      <c r="F27" s="27">
        <v>5</v>
      </c>
      <c r="G27" s="27" t="s">
        <v>61</v>
      </c>
    </row>
    <row r="28" spans="1:28" x14ac:dyDescent="0.3">
      <c r="A28" t="str">
        <v/>
      </c>
      <c r="B28" s="23" t="s">
        <v>12</v>
      </c>
      <c r="C28" s="24" t="s">
        <v>60</v>
      </c>
      <c r="D28" s="25">
        <f t="shared" si="2"/>
        <v>0.39</v>
      </c>
      <c r="E28" s="26">
        <v>0.35</v>
      </c>
      <c r="F28" s="27"/>
      <c r="G28" s="27"/>
    </row>
    <row r="29" spans="1:28" x14ac:dyDescent="0.3">
      <c r="A29" t="str">
        <v/>
      </c>
      <c r="B29" s="23" t="s">
        <v>13</v>
      </c>
      <c r="C29" s="24" t="s">
        <v>60</v>
      </c>
      <c r="D29" s="25">
        <f t="shared" si="2"/>
        <v>0.18</v>
      </c>
      <c r="E29" s="26">
        <v>0.17</v>
      </c>
      <c r="F29" s="27"/>
      <c r="G29" s="27"/>
    </row>
    <row r="30" spans="1:28" x14ac:dyDescent="0.3">
      <c r="A30" t="str">
        <v/>
      </c>
      <c r="B30" s="23" t="s">
        <v>230</v>
      </c>
      <c r="C30" s="24" t="s">
        <v>62</v>
      </c>
      <c r="D30" s="25">
        <f t="shared" si="2"/>
        <v>0</v>
      </c>
      <c r="E30" s="28">
        <f t="shared" ref="E30:E33" si="3">D30</f>
        <v>0</v>
      </c>
      <c r="F30" s="27"/>
      <c r="G30" s="27"/>
    </row>
    <row r="31" spans="1:28" x14ac:dyDescent="0.3">
      <c r="A31" t="str">
        <v/>
      </c>
      <c r="B31" s="23" t="s">
        <v>231</v>
      </c>
      <c r="C31" s="24" t="s">
        <v>62</v>
      </c>
      <c r="D31" s="25">
        <f t="shared" si="2"/>
        <v>0</v>
      </c>
      <c r="E31" s="28">
        <f t="shared" si="3"/>
        <v>0</v>
      </c>
      <c r="F31" s="27"/>
      <c r="G31" s="27"/>
    </row>
    <row r="32" spans="1:28" x14ac:dyDescent="0.3">
      <c r="A32" t="str">
        <v/>
      </c>
      <c r="B32" s="23" t="s">
        <v>17</v>
      </c>
      <c r="C32" s="24" t="s">
        <v>62</v>
      </c>
      <c r="D32" s="25">
        <f t="shared" si="2"/>
        <v>0</v>
      </c>
      <c r="E32" s="28">
        <f t="shared" si="3"/>
        <v>0</v>
      </c>
      <c r="F32" s="27"/>
      <c r="G32" s="27"/>
    </row>
    <row r="33" spans="1:28" x14ac:dyDescent="0.3">
      <c r="A33" t="str">
        <v/>
      </c>
      <c r="B33" s="23" t="s">
        <v>18</v>
      </c>
      <c r="C33" s="24" t="s">
        <v>62</v>
      </c>
      <c r="D33" s="25">
        <f t="shared" si="2"/>
        <v>0</v>
      </c>
      <c r="E33" s="28">
        <f t="shared" si="3"/>
        <v>0</v>
      </c>
      <c r="F33" s="27"/>
      <c r="G33" s="27"/>
    </row>
    <row r="34" spans="1:28" x14ac:dyDescent="0.3">
      <c r="A34" t="str">
        <v/>
      </c>
      <c r="D34" s="29">
        <f>SUM(D27:D33)</f>
        <v>1</v>
      </c>
      <c r="E34" s="29">
        <f>SUM(E27:E33)</f>
        <v>1</v>
      </c>
    </row>
    <row r="35" spans="1:28" x14ac:dyDescent="0.3">
      <c r="A35" t="str">
        <v/>
      </c>
    </row>
    <row r="36" spans="1:28" ht="16.8" x14ac:dyDescent="0.4">
      <c r="A36" t="str">
        <v/>
      </c>
      <c r="C36" s="30">
        <v>2017</v>
      </c>
      <c r="D36" s="30">
        <v>2018</v>
      </c>
      <c r="E36" s="30">
        <v>2019</v>
      </c>
      <c r="F36" s="30">
        <v>2020</v>
      </c>
      <c r="G36" s="30">
        <v>2021</v>
      </c>
      <c r="H36" s="30">
        <v>2022</v>
      </c>
      <c r="I36" s="30">
        <v>2023</v>
      </c>
      <c r="J36" s="30">
        <v>2024</v>
      </c>
      <c r="K36" s="30">
        <v>2025</v>
      </c>
      <c r="L36" s="30">
        <v>2026</v>
      </c>
      <c r="M36" s="30">
        <v>2027</v>
      </c>
      <c r="N36" s="30">
        <v>2028</v>
      </c>
      <c r="O36" s="30">
        <v>2029</v>
      </c>
      <c r="P36" s="30">
        <v>2030</v>
      </c>
      <c r="Q36" s="30">
        <v>2031</v>
      </c>
      <c r="R36" s="30">
        <v>2032</v>
      </c>
      <c r="S36" s="30">
        <v>2033</v>
      </c>
      <c r="T36" s="30">
        <v>2034</v>
      </c>
      <c r="U36" s="30">
        <v>2035</v>
      </c>
      <c r="V36" s="30">
        <v>2036</v>
      </c>
      <c r="W36" s="30">
        <v>2037</v>
      </c>
      <c r="X36" s="30">
        <v>2038</v>
      </c>
      <c r="Y36" s="30">
        <v>2039</v>
      </c>
      <c r="Z36" s="30">
        <v>2040</v>
      </c>
      <c r="AA36" s="30">
        <v>2041</v>
      </c>
      <c r="AB36" s="30">
        <v>2042</v>
      </c>
    </row>
    <row r="37" spans="1:28" x14ac:dyDescent="0.3">
      <c r="A37" t="str">
        <v/>
      </c>
      <c r="B37" s="31" t="str">
        <f t="shared" ref="B37:B43" si="4">$B27</f>
        <v>Current product 1</v>
      </c>
      <c r="C37" s="32">
        <v>0.4</v>
      </c>
      <c r="D37" s="32">
        <v>0.43</v>
      </c>
      <c r="E37" s="33">
        <f>[1]_vZ3RukJJFE2w_iSHJUs5BA!G22</f>
        <v>0.43968275710521365</v>
      </c>
      <c r="F37" s="33">
        <f>[1]_vZ3RukJJFE2w_iSHJUs5BA!H22</f>
        <v>0.4536807914131219</v>
      </c>
      <c r="G37" s="33">
        <f>[1]_vZ3RukJJFE2w_iSHJUs5BA!I22</f>
        <v>0.46683371064960549</v>
      </c>
      <c r="H37" s="33">
        <f>[1]_vZ3RukJJFE2w_iSHJUs5BA!J22</f>
        <v>0.47576744423218448</v>
      </c>
      <c r="I37" s="33">
        <f>[1]_vZ3RukJJFE2w_iSHJUs5BA!K22</f>
        <v>0.47886896711947791</v>
      </c>
      <c r="J37" s="33">
        <f>[1]_vZ3RukJJFE2w_iSHJUs5BA!L22</f>
        <v>0.48</v>
      </c>
      <c r="K37" s="33">
        <f>[1]_vZ3RukJJFE2w_iSHJUs5BA!M22</f>
        <v>0.48</v>
      </c>
      <c r="L37" s="33">
        <f>[1]_vZ3RukJJFE2w_iSHJUs5BA!N22</f>
        <v>0.48</v>
      </c>
      <c r="M37" s="33">
        <f>[1]_vZ3RukJJFE2w_iSHJUs5BA!O22</f>
        <v>0.48</v>
      </c>
      <c r="N37" s="33">
        <f>[1]_vZ3RukJJFE2w_iSHJUs5BA!P22</f>
        <v>0.48</v>
      </c>
      <c r="O37" s="33">
        <f>[1]_vZ3RukJJFE2w_iSHJUs5BA!Q22</f>
        <v>0.48</v>
      </c>
      <c r="P37" s="33">
        <f>[1]_vZ3RukJJFE2w_iSHJUs5BA!R22</f>
        <v>0.48</v>
      </c>
      <c r="Q37" s="33">
        <f>[1]_vZ3RukJJFE2w_iSHJUs5BA!S22</f>
        <v>0.48</v>
      </c>
      <c r="R37" s="33">
        <f>[1]_vZ3RukJJFE2w_iSHJUs5BA!T22</f>
        <v>0.48</v>
      </c>
      <c r="S37" s="33">
        <f>[1]_vZ3RukJJFE2w_iSHJUs5BA!U22</f>
        <v>0.48</v>
      </c>
      <c r="T37" s="33">
        <f>[1]_vZ3RukJJFE2w_iSHJUs5BA!V22</f>
        <v>0.48</v>
      </c>
      <c r="U37" s="33">
        <f>[1]_vZ3RukJJFE2w_iSHJUs5BA!W22</f>
        <v>0.48</v>
      </c>
      <c r="V37" s="33">
        <f>[1]_vZ3RukJJFE2w_iSHJUs5BA!X22</f>
        <v>0.48</v>
      </c>
      <c r="W37" s="33">
        <f>[1]_vZ3RukJJFE2w_iSHJUs5BA!Y22</f>
        <v>0.48</v>
      </c>
      <c r="X37" s="33">
        <f>[1]_vZ3RukJJFE2w_iSHJUs5BA!Z22</f>
        <v>0.48</v>
      </c>
      <c r="Y37" s="33">
        <f>[1]_vZ3RukJJFE2w_iSHJUs5BA!AA22</f>
        <v>0.48</v>
      </c>
      <c r="Z37" s="33">
        <f>[1]_vZ3RukJJFE2w_iSHJUs5BA!AB22</f>
        <v>0.48</v>
      </c>
      <c r="AA37" s="33">
        <f>[1]_vZ3RukJJFE2w_iSHJUs5BA!AC22</f>
        <v>0.48</v>
      </c>
      <c r="AB37" s="33">
        <f>[1]_vZ3RukJJFE2w_iSHJUs5BA!AD22</f>
        <v>0.48</v>
      </c>
    </row>
    <row r="38" spans="1:28" x14ac:dyDescent="0.3">
      <c r="A38" t="str">
        <v/>
      </c>
      <c r="B38" s="31" t="str">
        <f t="shared" si="4"/>
        <v>Current product 2</v>
      </c>
      <c r="C38" s="32">
        <v>0.4</v>
      </c>
      <c r="D38" s="32">
        <v>0.39</v>
      </c>
      <c r="E38" s="33">
        <f>[1]_vZ3RukJJFE2w_iSHJUs5BA!G23</f>
        <v>0.38225379431582912</v>
      </c>
      <c r="F38" s="33">
        <f>[1]_vZ3RukJJFE2w_iSHJUs5BA!H23</f>
        <v>0.37105536686950247</v>
      </c>
      <c r="G38" s="33">
        <f>[1]_vZ3RukJJFE2w_iSHJUs5BA!I23</f>
        <v>0.36053303148031557</v>
      </c>
      <c r="H38" s="33">
        <f>[1]_vZ3RukJJFE2w_iSHJUs5BA!J23</f>
        <v>0.35338604461425238</v>
      </c>
      <c r="I38" s="33">
        <f>[1]_vZ3RukJJFE2w_iSHJUs5BA!K23</f>
        <v>0.35090482630441766</v>
      </c>
      <c r="J38" s="33">
        <f>[1]_vZ3RukJJFE2w_iSHJUs5BA!L23</f>
        <v>0.35</v>
      </c>
      <c r="K38" s="33">
        <f>[1]_vZ3RukJJFE2w_iSHJUs5BA!M23</f>
        <v>0.35</v>
      </c>
      <c r="L38" s="33">
        <f>[1]_vZ3RukJJFE2w_iSHJUs5BA!N23</f>
        <v>0.35</v>
      </c>
      <c r="M38" s="33">
        <f>[1]_vZ3RukJJFE2w_iSHJUs5BA!O23</f>
        <v>0.35</v>
      </c>
      <c r="N38" s="33">
        <f>[1]_vZ3RukJJFE2w_iSHJUs5BA!P23</f>
        <v>0.35</v>
      </c>
      <c r="O38" s="33">
        <f>[1]_vZ3RukJJFE2w_iSHJUs5BA!Q23</f>
        <v>0.35</v>
      </c>
      <c r="P38" s="33">
        <f>[1]_vZ3RukJJFE2w_iSHJUs5BA!R23</f>
        <v>0.35</v>
      </c>
      <c r="Q38" s="33">
        <f>[1]_vZ3RukJJFE2w_iSHJUs5BA!S23</f>
        <v>0.35</v>
      </c>
      <c r="R38" s="33">
        <f>[1]_vZ3RukJJFE2w_iSHJUs5BA!T23</f>
        <v>0.35</v>
      </c>
      <c r="S38" s="33">
        <f>[1]_vZ3RukJJFE2w_iSHJUs5BA!U23</f>
        <v>0.35</v>
      </c>
      <c r="T38" s="33">
        <f>[1]_vZ3RukJJFE2w_iSHJUs5BA!V23</f>
        <v>0.35</v>
      </c>
      <c r="U38" s="33">
        <f>[1]_vZ3RukJJFE2w_iSHJUs5BA!W23</f>
        <v>0.35</v>
      </c>
      <c r="V38" s="33">
        <f>[1]_vZ3RukJJFE2w_iSHJUs5BA!X23</f>
        <v>0.35</v>
      </c>
      <c r="W38" s="33">
        <f>[1]_vZ3RukJJFE2w_iSHJUs5BA!Y23</f>
        <v>0.35</v>
      </c>
      <c r="X38" s="33">
        <f>[1]_vZ3RukJJFE2w_iSHJUs5BA!Z23</f>
        <v>0.35</v>
      </c>
      <c r="Y38" s="33">
        <f>[1]_vZ3RukJJFE2w_iSHJUs5BA!AA23</f>
        <v>0.35</v>
      </c>
      <c r="Z38" s="33">
        <f>[1]_vZ3RukJJFE2w_iSHJUs5BA!AB23</f>
        <v>0.35</v>
      </c>
      <c r="AA38" s="33">
        <f>[1]_vZ3RukJJFE2w_iSHJUs5BA!AC23</f>
        <v>0.35</v>
      </c>
      <c r="AB38" s="33">
        <f>[1]_vZ3RukJJFE2w_iSHJUs5BA!AD23</f>
        <v>0.35</v>
      </c>
    </row>
    <row r="39" spans="1:28" x14ac:dyDescent="0.3">
      <c r="A39" t="str">
        <v/>
      </c>
      <c r="B39" s="31" t="str">
        <f t="shared" si="4"/>
        <v>Current product 3</v>
      </c>
      <c r="C39" s="32">
        <v>0.2</v>
      </c>
      <c r="D39" s="32">
        <v>0.18</v>
      </c>
      <c r="E39" s="33">
        <f>[1]_vZ3RukJJFE2w_iSHJUs5BA!G24</f>
        <v>0.17806344857895728</v>
      </c>
      <c r="F39" s="33">
        <f>[1]_vZ3RukJJFE2w_iSHJUs5BA!H24</f>
        <v>0.17526384171737563</v>
      </c>
      <c r="G39" s="33">
        <f>[1]_vZ3RukJJFE2w_iSHJUs5BA!I24</f>
        <v>0.17263325787007891</v>
      </c>
      <c r="H39" s="33">
        <f>[1]_vZ3RukJJFE2w_iSHJUs5BA!J24</f>
        <v>0.17084651115356311</v>
      </c>
      <c r="I39" s="33">
        <f>[1]_vZ3RukJJFE2w_iSHJUs5BA!K24</f>
        <v>0.17022620657610443</v>
      </c>
      <c r="J39" s="33">
        <f>[1]_vZ3RukJJFE2w_iSHJUs5BA!L24</f>
        <v>0.17</v>
      </c>
      <c r="K39" s="33">
        <f>[1]_vZ3RukJJFE2w_iSHJUs5BA!M24</f>
        <v>0.17</v>
      </c>
      <c r="L39" s="33">
        <f>[1]_vZ3RukJJFE2w_iSHJUs5BA!N24</f>
        <v>0.17</v>
      </c>
      <c r="M39" s="33">
        <f>[1]_vZ3RukJJFE2w_iSHJUs5BA!O24</f>
        <v>0.17</v>
      </c>
      <c r="N39" s="33">
        <f>[1]_vZ3RukJJFE2w_iSHJUs5BA!P24</f>
        <v>0.17</v>
      </c>
      <c r="O39" s="33">
        <f>[1]_vZ3RukJJFE2w_iSHJUs5BA!Q24</f>
        <v>0.17</v>
      </c>
      <c r="P39" s="33">
        <f>[1]_vZ3RukJJFE2w_iSHJUs5BA!R24</f>
        <v>0.17</v>
      </c>
      <c r="Q39" s="33">
        <f>[1]_vZ3RukJJFE2w_iSHJUs5BA!S24</f>
        <v>0.17</v>
      </c>
      <c r="R39" s="33">
        <f>[1]_vZ3RukJJFE2w_iSHJUs5BA!T24</f>
        <v>0.17</v>
      </c>
      <c r="S39" s="33">
        <f>[1]_vZ3RukJJFE2w_iSHJUs5BA!U24</f>
        <v>0.17</v>
      </c>
      <c r="T39" s="33">
        <f>[1]_vZ3RukJJFE2w_iSHJUs5BA!V24</f>
        <v>0.17</v>
      </c>
      <c r="U39" s="33">
        <f>[1]_vZ3RukJJFE2w_iSHJUs5BA!W24</f>
        <v>0.17</v>
      </c>
      <c r="V39" s="33">
        <f>[1]_vZ3RukJJFE2w_iSHJUs5BA!X24</f>
        <v>0.17</v>
      </c>
      <c r="W39" s="33">
        <f>[1]_vZ3RukJJFE2w_iSHJUs5BA!Y24</f>
        <v>0.17</v>
      </c>
      <c r="X39" s="33">
        <f>[1]_vZ3RukJJFE2w_iSHJUs5BA!Z24</f>
        <v>0.17</v>
      </c>
      <c r="Y39" s="33">
        <f>[1]_vZ3RukJJFE2w_iSHJUs5BA!AA24</f>
        <v>0.17</v>
      </c>
      <c r="Z39" s="33">
        <f>[1]_vZ3RukJJFE2w_iSHJUs5BA!AB24</f>
        <v>0.17</v>
      </c>
      <c r="AA39" s="33">
        <f>[1]_vZ3RukJJFE2w_iSHJUs5BA!AC24</f>
        <v>0.17</v>
      </c>
      <c r="AB39" s="33">
        <f>[1]_vZ3RukJJFE2w_iSHJUs5BA!AD24</f>
        <v>0.17</v>
      </c>
    </row>
    <row r="40" spans="1:28" x14ac:dyDescent="0.3">
      <c r="A40" t="str">
        <v/>
      </c>
      <c r="B40" s="31" t="str">
        <f t="shared" si="4"/>
        <v>Our NEW Product</v>
      </c>
      <c r="C40" s="32">
        <v>0</v>
      </c>
      <c r="D40" s="32">
        <v>0</v>
      </c>
      <c r="E40" s="33">
        <f>[1]_vZ3RukJJFE2w_iSHJUs5BA!G25</f>
        <v>0</v>
      </c>
      <c r="F40" s="33">
        <f>[1]_vZ3RukJJFE2w_iSHJUs5BA!H25</f>
        <v>0</v>
      </c>
      <c r="G40" s="33">
        <f>[1]_vZ3RukJJFE2w_iSHJUs5BA!I25</f>
        <v>0</v>
      </c>
      <c r="H40" s="33">
        <f>[1]_vZ3RukJJFE2w_iSHJUs5BA!J25</f>
        <v>0</v>
      </c>
      <c r="I40" s="33">
        <f>[1]_vZ3RukJJFE2w_iSHJUs5BA!K25</f>
        <v>0</v>
      </c>
      <c r="J40" s="33">
        <f>[1]_vZ3RukJJFE2w_iSHJUs5BA!L25</f>
        <v>0</v>
      </c>
      <c r="K40" s="33">
        <f>[1]_vZ3RukJJFE2w_iSHJUs5BA!M25</f>
        <v>0</v>
      </c>
      <c r="L40" s="33">
        <f>[1]_vZ3RukJJFE2w_iSHJUs5BA!N25</f>
        <v>0</v>
      </c>
      <c r="M40" s="33">
        <f>[1]_vZ3RukJJFE2w_iSHJUs5BA!O25</f>
        <v>0</v>
      </c>
      <c r="N40" s="33">
        <f>[1]_vZ3RukJJFE2w_iSHJUs5BA!P25</f>
        <v>0</v>
      </c>
      <c r="O40" s="33">
        <f>[1]_vZ3RukJJFE2w_iSHJUs5BA!Q25</f>
        <v>0</v>
      </c>
      <c r="P40" s="33">
        <f>[1]_vZ3RukJJFE2w_iSHJUs5BA!R25</f>
        <v>0</v>
      </c>
      <c r="Q40" s="33">
        <f>[1]_vZ3RukJJFE2w_iSHJUs5BA!S25</f>
        <v>0</v>
      </c>
      <c r="R40" s="33">
        <f>[1]_vZ3RukJJFE2w_iSHJUs5BA!T25</f>
        <v>0</v>
      </c>
      <c r="S40" s="33">
        <f>[1]_vZ3RukJJFE2w_iSHJUs5BA!U25</f>
        <v>0</v>
      </c>
      <c r="T40" s="33">
        <f>[1]_vZ3RukJJFE2w_iSHJUs5BA!V25</f>
        <v>0</v>
      </c>
      <c r="U40" s="33">
        <f>[1]_vZ3RukJJFE2w_iSHJUs5BA!W25</f>
        <v>0</v>
      </c>
      <c r="V40" s="33">
        <f>[1]_vZ3RukJJFE2w_iSHJUs5BA!X25</f>
        <v>0</v>
      </c>
      <c r="W40" s="33">
        <f>[1]_vZ3RukJJFE2w_iSHJUs5BA!Y25</f>
        <v>0</v>
      </c>
      <c r="X40" s="33">
        <f>[1]_vZ3RukJJFE2w_iSHJUs5BA!Z25</f>
        <v>0</v>
      </c>
      <c r="Y40" s="33">
        <f>[1]_vZ3RukJJFE2w_iSHJUs5BA!AA25</f>
        <v>0</v>
      </c>
      <c r="Z40" s="33">
        <f>[1]_vZ3RukJJFE2w_iSHJUs5BA!AB25</f>
        <v>0</v>
      </c>
      <c r="AA40" s="33">
        <f>[1]_vZ3RukJJFE2w_iSHJUs5BA!AC25</f>
        <v>0</v>
      </c>
      <c r="AB40" s="33">
        <f>[1]_vZ3RukJJFE2w_iSHJUs5BA!AD25</f>
        <v>0</v>
      </c>
    </row>
    <row r="41" spans="1:28" x14ac:dyDescent="0.3">
      <c r="A41" t="str">
        <v/>
      </c>
      <c r="B41" s="31" t="str">
        <f t="shared" si="4"/>
        <v>Generic 1</v>
      </c>
      <c r="C41" s="32">
        <v>0</v>
      </c>
      <c r="D41" s="32">
        <v>0</v>
      </c>
      <c r="E41" s="33">
        <f>[1]_vZ3RukJJFE2w_iSHJUs5BA!G26</f>
        <v>0</v>
      </c>
      <c r="F41" s="33">
        <f>[1]_vZ3RukJJFE2w_iSHJUs5BA!H26</f>
        <v>0</v>
      </c>
      <c r="G41" s="33">
        <f>[1]_vZ3RukJJFE2w_iSHJUs5BA!I26</f>
        <v>0</v>
      </c>
      <c r="H41" s="33">
        <f>[1]_vZ3RukJJFE2w_iSHJUs5BA!J26</f>
        <v>0</v>
      </c>
      <c r="I41" s="33">
        <f>[1]_vZ3RukJJFE2w_iSHJUs5BA!K26</f>
        <v>0</v>
      </c>
      <c r="J41" s="33">
        <f>[1]_vZ3RukJJFE2w_iSHJUs5BA!L26</f>
        <v>0</v>
      </c>
      <c r="K41" s="33">
        <f>[1]_vZ3RukJJFE2w_iSHJUs5BA!M26</f>
        <v>0</v>
      </c>
      <c r="L41" s="33">
        <f>[1]_vZ3RukJJFE2w_iSHJUs5BA!N26</f>
        <v>0</v>
      </c>
      <c r="M41" s="33">
        <f>[1]_vZ3RukJJFE2w_iSHJUs5BA!O26</f>
        <v>0</v>
      </c>
      <c r="N41" s="33">
        <f>[1]_vZ3RukJJFE2w_iSHJUs5BA!P26</f>
        <v>0</v>
      </c>
      <c r="O41" s="33">
        <f>[1]_vZ3RukJJFE2w_iSHJUs5BA!Q26</f>
        <v>0</v>
      </c>
      <c r="P41" s="33">
        <f>[1]_vZ3RukJJFE2w_iSHJUs5BA!R26</f>
        <v>0</v>
      </c>
      <c r="Q41" s="33">
        <f>[1]_vZ3RukJJFE2w_iSHJUs5BA!S26</f>
        <v>0</v>
      </c>
      <c r="R41" s="33">
        <f>[1]_vZ3RukJJFE2w_iSHJUs5BA!T26</f>
        <v>0</v>
      </c>
      <c r="S41" s="33">
        <f>[1]_vZ3RukJJFE2w_iSHJUs5BA!U26</f>
        <v>0</v>
      </c>
      <c r="T41" s="33">
        <f>[1]_vZ3RukJJFE2w_iSHJUs5BA!V26</f>
        <v>0</v>
      </c>
      <c r="U41" s="33">
        <f>[1]_vZ3RukJJFE2w_iSHJUs5BA!W26</f>
        <v>0</v>
      </c>
      <c r="V41" s="33">
        <f>[1]_vZ3RukJJFE2w_iSHJUs5BA!X26</f>
        <v>0</v>
      </c>
      <c r="W41" s="33">
        <f>[1]_vZ3RukJJFE2w_iSHJUs5BA!Y26</f>
        <v>0</v>
      </c>
      <c r="X41" s="33">
        <f>[1]_vZ3RukJJFE2w_iSHJUs5BA!Z26</f>
        <v>0</v>
      </c>
      <c r="Y41" s="33">
        <f>[1]_vZ3RukJJFE2w_iSHJUs5BA!AA26</f>
        <v>0</v>
      </c>
      <c r="Z41" s="33">
        <f>[1]_vZ3RukJJFE2w_iSHJUs5BA!AB26</f>
        <v>0</v>
      </c>
      <c r="AA41" s="33">
        <f>[1]_vZ3RukJJFE2w_iSHJUs5BA!AC26</f>
        <v>0</v>
      </c>
      <c r="AB41" s="33">
        <f>[1]_vZ3RukJJFE2w_iSHJUs5BA!AD26</f>
        <v>0</v>
      </c>
    </row>
    <row r="42" spans="1:28" x14ac:dyDescent="0.3">
      <c r="A42" t="str">
        <v/>
      </c>
      <c r="B42" s="31" t="str">
        <f t="shared" si="4"/>
        <v>New Product 1</v>
      </c>
      <c r="C42" s="32">
        <v>0</v>
      </c>
      <c r="D42" s="32">
        <v>0</v>
      </c>
      <c r="E42" s="33">
        <f>[1]_vZ3RukJJFE2w_iSHJUs5BA!G27</f>
        <v>0</v>
      </c>
      <c r="F42" s="33">
        <f>[1]_vZ3RukJJFE2w_iSHJUs5BA!H27</f>
        <v>0</v>
      </c>
      <c r="G42" s="33">
        <f>[1]_vZ3RukJJFE2w_iSHJUs5BA!I27</f>
        <v>0</v>
      </c>
      <c r="H42" s="33">
        <f>[1]_vZ3RukJJFE2w_iSHJUs5BA!J27</f>
        <v>0</v>
      </c>
      <c r="I42" s="33">
        <f>[1]_vZ3RukJJFE2w_iSHJUs5BA!K27</f>
        <v>0</v>
      </c>
      <c r="J42" s="33">
        <f>[1]_vZ3RukJJFE2w_iSHJUs5BA!L27</f>
        <v>0</v>
      </c>
      <c r="K42" s="33">
        <f>[1]_vZ3RukJJFE2w_iSHJUs5BA!M27</f>
        <v>0</v>
      </c>
      <c r="L42" s="33">
        <f>[1]_vZ3RukJJFE2w_iSHJUs5BA!N27</f>
        <v>0</v>
      </c>
      <c r="M42" s="33">
        <f>[1]_vZ3RukJJFE2w_iSHJUs5BA!O27</f>
        <v>0</v>
      </c>
      <c r="N42" s="33">
        <f>[1]_vZ3RukJJFE2w_iSHJUs5BA!P27</f>
        <v>0</v>
      </c>
      <c r="O42" s="33">
        <f>[1]_vZ3RukJJFE2w_iSHJUs5BA!Q27</f>
        <v>0</v>
      </c>
      <c r="P42" s="33">
        <f>[1]_vZ3RukJJFE2w_iSHJUs5BA!R27</f>
        <v>0</v>
      </c>
      <c r="Q42" s="33">
        <f>[1]_vZ3RukJJFE2w_iSHJUs5BA!S27</f>
        <v>0</v>
      </c>
      <c r="R42" s="33">
        <f>[1]_vZ3RukJJFE2w_iSHJUs5BA!T27</f>
        <v>0</v>
      </c>
      <c r="S42" s="33">
        <f>[1]_vZ3RukJJFE2w_iSHJUs5BA!U27</f>
        <v>0</v>
      </c>
      <c r="T42" s="33">
        <f>[1]_vZ3RukJJFE2w_iSHJUs5BA!V27</f>
        <v>0</v>
      </c>
      <c r="U42" s="33">
        <f>[1]_vZ3RukJJFE2w_iSHJUs5BA!W27</f>
        <v>0</v>
      </c>
      <c r="V42" s="33">
        <f>[1]_vZ3RukJJFE2w_iSHJUs5BA!X27</f>
        <v>0</v>
      </c>
      <c r="W42" s="33">
        <f>[1]_vZ3RukJJFE2w_iSHJUs5BA!Y27</f>
        <v>0</v>
      </c>
      <c r="X42" s="33">
        <f>[1]_vZ3RukJJFE2w_iSHJUs5BA!Z27</f>
        <v>0</v>
      </c>
      <c r="Y42" s="33">
        <f>[1]_vZ3RukJJFE2w_iSHJUs5BA!AA27</f>
        <v>0</v>
      </c>
      <c r="Z42" s="33">
        <f>[1]_vZ3RukJJFE2w_iSHJUs5BA!AB27</f>
        <v>0</v>
      </c>
      <c r="AA42" s="33">
        <f>[1]_vZ3RukJJFE2w_iSHJUs5BA!AC27</f>
        <v>0</v>
      </c>
      <c r="AB42" s="33">
        <f>[1]_vZ3RukJJFE2w_iSHJUs5BA!AD27</f>
        <v>0</v>
      </c>
    </row>
    <row r="43" spans="1:28" x14ac:dyDescent="0.3">
      <c r="A43" t="str">
        <v/>
      </c>
      <c r="B43" s="31" t="str">
        <f t="shared" si="4"/>
        <v>New Product 2</v>
      </c>
      <c r="C43" s="32">
        <v>0</v>
      </c>
      <c r="D43" s="32">
        <v>0</v>
      </c>
      <c r="E43" s="33">
        <f>[1]_vZ3RukJJFE2w_iSHJUs5BA!G28</f>
        <v>0</v>
      </c>
      <c r="F43" s="33">
        <f>[1]_vZ3RukJJFE2w_iSHJUs5BA!H28</f>
        <v>0</v>
      </c>
      <c r="G43" s="33">
        <f>[1]_vZ3RukJJFE2w_iSHJUs5BA!I28</f>
        <v>0</v>
      </c>
      <c r="H43" s="33">
        <f>[1]_vZ3RukJJFE2w_iSHJUs5BA!J28</f>
        <v>0</v>
      </c>
      <c r="I43" s="33">
        <f>[1]_vZ3RukJJFE2w_iSHJUs5BA!K28</f>
        <v>0</v>
      </c>
      <c r="J43" s="33">
        <f>[1]_vZ3RukJJFE2w_iSHJUs5BA!L28</f>
        <v>0</v>
      </c>
      <c r="K43" s="33">
        <f>[1]_vZ3RukJJFE2w_iSHJUs5BA!M28</f>
        <v>0</v>
      </c>
      <c r="L43" s="33">
        <f>[1]_vZ3RukJJFE2w_iSHJUs5BA!N28</f>
        <v>0</v>
      </c>
      <c r="M43" s="33">
        <f>[1]_vZ3RukJJFE2w_iSHJUs5BA!O28</f>
        <v>0</v>
      </c>
      <c r="N43" s="33">
        <f>[1]_vZ3RukJJFE2w_iSHJUs5BA!P28</f>
        <v>0</v>
      </c>
      <c r="O43" s="33">
        <f>[1]_vZ3RukJJFE2w_iSHJUs5BA!Q28</f>
        <v>0</v>
      </c>
      <c r="P43" s="33">
        <f>[1]_vZ3RukJJFE2w_iSHJUs5BA!R28</f>
        <v>0</v>
      </c>
      <c r="Q43" s="33">
        <f>[1]_vZ3RukJJFE2w_iSHJUs5BA!S28</f>
        <v>0</v>
      </c>
      <c r="R43" s="33">
        <f>[1]_vZ3RukJJFE2w_iSHJUs5BA!T28</f>
        <v>0</v>
      </c>
      <c r="S43" s="33">
        <f>[1]_vZ3RukJJFE2w_iSHJUs5BA!U28</f>
        <v>0</v>
      </c>
      <c r="T43" s="33">
        <f>[1]_vZ3RukJJFE2w_iSHJUs5BA!V28</f>
        <v>0</v>
      </c>
      <c r="U43" s="33">
        <f>[1]_vZ3RukJJFE2w_iSHJUs5BA!W28</f>
        <v>0</v>
      </c>
      <c r="V43" s="33">
        <f>[1]_vZ3RukJJFE2w_iSHJUs5BA!X28</f>
        <v>0</v>
      </c>
      <c r="W43" s="33">
        <f>[1]_vZ3RukJJFE2w_iSHJUs5BA!Y28</f>
        <v>0</v>
      </c>
      <c r="X43" s="33">
        <f>[1]_vZ3RukJJFE2w_iSHJUs5BA!Z28</f>
        <v>0</v>
      </c>
      <c r="Y43" s="33">
        <f>[1]_vZ3RukJJFE2w_iSHJUs5BA!AA28</f>
        <v>0</v>
      </c>
      <c r="Z43" s="33">
        <f>[1]_vZ3RukJJFE2w_iSHJUs5BA!AB28</f>
        <v>0</v>
      </c>
      <c r="AA43" s="33">
        <f>[1]_vZ3RukJJFE2w_iSHJUs5BA!AC28</f>
        <v>0</v>
      </c>
      <c r="AB43" s="33">
        <f>[1]_vZ3RukJJFE2w_iSHJUs5BA!AD28</f>
        <v>0</v>
      </c>
    </row>
    <row r="44" spans="1:28" x14ac:dyDescent="0.3">
      <c r="A44" t="str">
        <v/>
      </c>
      <c r="C44" s="29">
        <f t="shared" ref="C44:AB44" si="5">SUM(C37:C43)</f>
        <v>1</v>
      </c>
      <c r="D44" s="29">
        <f t="shared" si="5"/>
        <v>1</v>
      </c>
      <c r="E44" s="29">
        <f t="shared" si="5"/>
        <v>1</v>
      </c>
      <c r="F44" s="29">
        <f t="shared" si="5"/>
        <v>1</v>
      </c>
      <c r="G44" s="29">
        <f t="shared" si="5"/>
        <v>1</v>
      </c>
      <c r="H44" s="29">
        <f t="shared" si="5"/>
        <v>1</v>
      </c>
      <c r="I44" s="29">
        <f t="shared" si="5"/>
        <v>1</v>
      </c>
      <c r="J44" s="29">
        <f t="shared" si="5"/>
        <v>1</v>
      </c>
      <c r="K44" s="29">
        <f t="shared" si="5"/>
        <v>1</v>
      </c>
      <c r="L44" s="29">
        <f t="shared" si="5"/>
        <v>1</v>
      </c>
      <c r="M44" s="29">
        <f t="shared" si="5"/>
        <v>1</v>
      </c>
      <c r="N44" s="29">
        <f t="shared" si="5"/>
        <v>1</v>
      </c>
      <c r="O44" s="29">
        <f t="shared" si="5"/>
        <v>1</v>
      </c>
      <c r="P44" s="29">
        <f t="shared" si="5"/>
        <v>1</v>
      </c>
      <c r="Q44" s="29">
        <f t="shared" si="5"/>
        <v>1</v>
      </c>
      <c r="R44" s="29">
        <f t="shared" si="5"/>
        <v>1</v>
      </c>
      <c r="S44" s="29">
        <f t="shared" si="5"/>
        <v>1</v>
      </c>
      <c r="T44" s="29">
        <f t="shared" si="5"/>
        <v>1</v>
      </c>
      <c r="U44" s="29">
        <f t="shared" si="5"/>
        <v>1</v>
      </c>
      <c r="V44" s="29">
        <f t="shared" si="5"/>
        <v>1</v>
      </c>
      <c r="W44" s="29">
        <f t="shared" si="5"/>
        <v>1</v>
      </c>
      <c r="X44" s="29">
        <f t="shared" si="5"/>
        <v>1</v>
      </c>
      <c r="Y44" s="29">
        <f t="shared" si="5"/>
        <v>1</v>
      </c>
      <c r="Z44" s="29">
        <f t="shared" si="5"/>
        <v>1</v>
      </c>
      <c r="AA44" s="29">
        <f t="shared" si="5"/>
        <v>1</v>
      </c>
      <c r="AB44" s="29">
        <f t="shared" si="5"/>
        <v>1</v>
      </c>
    </row>
    <row r="45" spans="1:28" x14ac:dyDescent="0.3">
      <c r="A45" t="str">
        <v/>
      </c>
    </row>
    <row r="46" spans="1:28" ht="16.8" x14ac:dyDescent="0.4">
      <c r="A46" t="str">
        <v/>
      </c>
      <c r="C46" s="30">
        <v>2017</v>
      </c>
      <c r="D46" s="30">
        <v>2018</v>
      </c>
      <c r="E46" s="30">
        <v>2019</v>
      </c>
      <c r="F46" s="30">
        <v>2020</v>
      </c>
      <c r="G46" s="30">
        <v>2021</v>
      </c>
      <c r="H46" s="30">
        <v>2022</v>
      </c>
      <c r="I46" s="30">
        <v>2023</v>
      </c>
      <c r="J46" s="30">
        <v>2024</v>
      </c>
      <c r="K46" s="30">
        <v>2025</v>
      </c>
      <c r="L46" s="30">
        <v>2026</v>
      </c>
      <c r="M46" s="30">
        <v>2027</v>
      </c>
      <c r="N46" s="30">
        <v>2028</v>
      </c>
      <c r="O46" s="30">
        <v>2029</v>
      </c>
      <c r="P46" s="30">
        <v>2030</v>
      </c>
      <c r="Q46" s="30">
        <v>2031</v>
      </c>
      <c r="R46" s="30">
        <v>2032</v>
      </c>
      <c r="S46" s="30">
        <v>2033</v>
      </c>
      <c r="T46" s="30">
        <v>2034</v>
      </c>
      <c r="U46" s="30">
        <v>2035</v>
      </c>
      <c r="V46" s="30">
        <v>2036</v>
      </c>
      <c r="W46" s="30">
        <v>2037</v>
      </c>
      <c r="X46" s="30">
        <v>2038</v>
      </c>
      <c r="Y46" s="30">
        <v>2039</v>
      </c>
      <c r="Z46" s="30">
        <v>2040</v>
      </c>
      <c r="AA46" s="30">
        <v>2041</v>
      </c>
      <c r="AB46" s="30">
        <v>2042</v>
      </c>
    </row>
    <row r="47" spans="1:28" x14ac:dyDescent="0.3">
      <c r="A47" t="str">
        <v/>
      </c>
      <c r="B47" s="31" t="str">
        <f t="shared" ref="B47:B53" si="6">$B37</f>
        <v>Current product 1</v>
      </c>
      <c r="C47" s="34">
        <f t="array" ref="C47:AB53">$C$37:$AB$43*'1L inputs'!$C$18:$AB$18</f>
        <v>4860</v>
      </c>
      <c r="D47" s="34">
        <v>5381.2349999999997</v>
      </c>
      <c r="E47" s="34">
        <v>4533.9382420278271</v>
      </c>
      <c r="F47" s="34">
        <v>4818.7433051469907</v>
      </c>
      <c r="G47" s="34">
        <v>5107.1794678551105</v>
      </c>
      <c r="H47" s="34">
        <v>5360.9475616082545</v>
      </c>
      <c r="I47" s="34">
        <v>5557.7723871473454</v>
      </c>
      <c r="J47" s="34">
        <v>5738.1696000000002</v>
      </c>
      <c r="K47" s="34">
        <v>5910.2784000000011</v>
      </c>
      <c r="L47" s="34">
        <v>6087.5712000000012</v>
      </c>
      <c r="M47" s="34">
        <v>6270.2208000000001</v>
      </c>
      <c r="N47" s="34">
        <v>6458.2271999999994</v>
      </c>
      <c r="O47" s="34">
        <v>6652.1088</v>
      </c>
      <c r="P47" s="34">
        <v>6851.5199999999995</v>
      </c>
      <c r="Q47" s="34">
        <v>7057.152</v>
      </c>
      <c r="R47" s="34">
        <v>7268.8320000000003</v>
      </c>
      <c r="S47" s="34">
        <v>7486.9056</v>
      </c>
      <c r="T47" s="34">
        <v>7711.5456000000004</v>
      </c>
      <c r="U47" s="34">
        <v>7942.9248000000007</v>
      </c>
      <c r="V47" s="34">
        <v>8181.2160000000003</v>
      </c>
      <c r="W47" s="34">
        <v>8426.5920000000006</v>
      </c>
      <c r="X47" s="34">
        <v>8679.3984</v>
      </c>
      <c r="Y47" s="34">
        <v>8939.8080000000009</v>
      </c>
      <c r="Z47" s="34">
        <v>9207.9936000000016</v>
      </c>
      <c r="AA47" s="34">
        <v>9484.1280000000006</v>
      </c>
      <c r="AB47" s="34">
        <v>9768.7296000000024</v>
      </c>
    </row>
    <row r="48" spans="1:28" x14ac:dyDescent="0.3">
      <c r="A48" t="str">
        <v/>
      </c>
      <c r="B48" s="31" t="str">
        <f t="shared" si="6"/>
        <v>Current product 2</v>
      </c>
      <c r="C48" s="34">
        <v>4860</v>
      </c>
      <c r="D48" s="34">
        <v>4880.6549999999997</v>
      </c>
      <c r="E48" s="34">
        <v>3941.7399663777401</v>
      </c>
      <c r="F48" s="34">
        <v>3941.1423158824091</v>
      </c>
      <c r="G48" s="34">
        <v>3944.245785715912</v>
      </c>
      <c r="H48" s="34">
        <v>3981.9539507133959</v>
      </c>
      <c r="I48" s="34">
        <v>4072.6154502821237</v>
      </c>
      <c r="J48" s="34">
        <v>4184.0820000000003</v>
      </c>
      <c r="K48" s="34">
        <v>4309.5780000000004</v>
      </c>
      <c r="L48" s="34">
        <v>4438.8540000000003</v>
      </c>
      <c r="M48" s="34">
        <v>4572.0360000000001</v>
      </c>
      <c r="N48" s="34">
        <v>4709.1239999999998</v>
      </c>
      <c r="O48" s="34">
        <v>4850.4960000000001</v>
      </c>
      <c r="P48" s="34">
        <v>4995.8999999999996</v>
      </c>
      <c r="Q48" s="34">
        <v>5145.84</v>
      </c>
      <c r="R48" s="34">
        <v>5300.1900000000005</v>
      </c>
      <c r="S48" s="34">
        <v>5459.2020000000002</v>
      </c>
      <c r="T48" s="34">
        <v>5623.0020000000004</v>
      </c>
      <c r="U48" s="34">
        <v>5791.7160000000003</v>
      </c>
      <c r="V48" s="34">
        <v>5965.47</v>
      </c>
      <c r="W48" s="34">
        <v>6144.39</v>
      </c>
      <c r="X48" s="34">
        <v>6328.7280000000001</v>
      </c>
      <c r="Y48" s="34">
        <v>6518.6100000000006</v>
      </c>
      <c r="Z48" s="34">
        <v>6714.1620000000012</v>
      </c>
      <c r="AA48" s="34">
        <v>6915.51</v>
      </c>
      <c r="AB48" s="34">
        <v>7123.0320000000011</v>
      </c>
    </row>
    <row r="49" spans="1:28" x14ac:dyDescent="0.3">
      <c r="A49" t="str">
        <v/>
      </c>
      <c r="B49" s="31" t="str">
        <f t="shared" si="6"/>
        <v>Current product 3</v>
      </c>
      <c r="C49" s="34">
        <v>2430</v>
      </c>
      <c r="D49" s="34">
        <v>2252.61</v>
      </c>
      <c r="E49" s="34">
        <v>1836.1617915944353</v>
      </c>
      <c r="F49" s="34">
        <v>1861.5543789706026</v>
      </c>
      <c r="G49" s="34">
        <v>1888.6147464289782</v>
      </c>
      <c r="H49" s="34">
        <v>1925.0984876783491</v>
      </c>
      <c r="I49" s="34">
        <v>1975.6521625705313</v>
      </c>
      <c r="J49" s="34">
        <v>2032.2684000000002</v>
      </c>
      <c r="K49" s="34">
        <v>2093.2236000000003</v>
      </c>
      <c r="L49" s="34">
        <v>2156.0148000000004</v>
      </c>
      <c r="M49" s="34">
        <v>2220.7032000000004</v>
      </c>
      <c r="N49" s="34">
        <v>2287.2888000000003</v>
      </c>
      <c r="O49" s="34">
        <v>2355.9552000000003</v>
      </c>
      <c r="P49" s="34">
        <v>2426.5800000000004</v>
      </c>
      <c r="Q49" s="34">
        <v>2499.4080000000004</v>
      </c>
      <c r="R49" s="34">
        <v>2574.3780000000006</v>
      </c>
      <c r="S49" s="34">
        <v>2651.6124000000004</v>
      </c>
      <c r="T49" s="34">
        <v>2731.1724000000004</v>
      </c>
      <c r="U49" s="34">
        <v>2813.1192000000005</v>
      </c>
      <c r="V49" s="34">
        <v>2897.5140000000001</v>
      </c>
      <c r="W49" s="34">
        <v>2984.4180000000006</v>
      </c>
      <c r="X49" s="34">
        <v>3073.9536000000007</v>
      </c>
      <c r="Y49" s="34">
        <v>3166.1820000000007</v>
      </c>
      <c r="Z49" s="34">
        <v>3261.164400000001</v>
      </c>
      <c r="AA49" s="34">
        <v>3358.9620000000004</v>
      </c>
      <c r="AB49" s="34">
        <v>3459.7584000000011</v>
      </c>
    </row>
    <row r="50" spans="1:28" x14ac:dyDescent="0.3">
      <c r="A50" t="str">
        <v/>
      </c>
      <c r="B50" s="31" t="str">
        <f t="shared" si="6"/>
        <v>Our NEW Product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</row>
    <row r="51" spans="1:28" x14ac:dyDescent="0.3">
      <c r="A51" t="str">
        <v/>
      </c>
      <c r="B51" s="31" t="str">
        <f t="shared" si="6"/>
        <v>Generic 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</row>
    <row r="52" spans="1:28" x14ac:dyDescent="0.3">
      <c r="A52" t="str">
        <v/>
      </c>
      <c r="B52" s="31" t="str">
        <f t="shared" si="6"/>
        <v>New Product 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</row>
    <row r="53" spans="1:28" x14ac:dyDescent="0.3">
      <c r="A53" t="str">
        <v/>
      </c>
      <c r="B53" s="31" t="str">
        <f t="shared" si="6"/>
        <v>New Product 2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</row>
    <row r="54" spans="1:28" x14ac:dyDescent="0.3">
      <c r="A54" t="str">
        <v/>
      </c>
      <c r="C54" s="20">
        <f t="shared" ref="C54:AB54" si="7">SUM(C47:C53)</f>
        <v>12150</v>
      </c>
      <c r="D54" s="20">
        <f t="shared" si="7"/>
        <v>12514.5</v>
      </c>
      <c r="E54" s="20">
        <f t="shared" si="7"/>
        <v>10311.840000000002</v>
      </c>
      <c r="F54" s="20">
        <f t="shared" si="7"/>
        <v>10621.440000000002</v>
      </c>
      <c r="G54" s="20">
        <f t="shared" si="7"/>
        <v>10940.04</v>
      </c>
      <c r="H54" s="20">
        <f t="shared" si="7"/>
        <v>11268</v>
      </c>
      <c r="I54" s="20">
        <f t="shared" si="7"/>
        <v>11606.04</v>
      </c>
      <c r="J54" s="20">
        <f t="shared" si="7"/>
        <v>11954.52</v>
      </c>
      <c r="K54" s="20">
        <f t="shared" si="7"/>
        <v>12313.080000000002</v>
      </c>
      <c r="L54" s="20">
        <f t="shared" si="7"/>
        <v>12682.440000000002</v>
      </c>
      <c r="M54" s="20">
        <f t="shared" si="7"/>
        <v>13062.96</v>
      </c>
      <c r="N54" s="20">
        <f t="shared" si="7"/>
        <v>13454.64</v>
      </c>
      <c r="O54" s="20">
        <f t="shared" si="7"/>
        <v>13858.560000000001</v>
      </c>
      <c r="P54" s="20">
        <f t="shared" si="7"/>
        <v>14273.999999999998</v>
      </c>
      <c r="Q54" s="20">
        <f t="shared" si="7"/>
        <v>14702.400000000001</v>
      </c>
      <c r="R54" s="20">
        <f t="shared" si="7"/>
        <v>15143.400000000001</v>
      </c>
      <c r="S54" s="20">
        <f t="shared" si="7"/>
        <v>15597.72</v>
      </c>
      <c r="T54" s="20">
        <f t="shared" si="7"/>
        <v>16065.720000000001</v>
      </c>
      <c r="U54" s="20">
        <f t="shared" si="7"/>
        <v>16547.760000000002</v>
      </c>
      <c r="V54" s="20">
        <f t="shared" si="7"/>
        <v>17044.2</v>
      </c>
      <c r="W54" s="20">
        <f t="shared" si="7"/>
        <v>17555.400000000001</v>
      </c>
      <c r="X54" s="20">
        <f t="shared" si="7"/>
        <v>18082.080000000002</v>
      </c>
      <c r="Y54" s="20">
        <f t="shared" si="7"/>
        <v>18624.600000000002</v>
      </c>
      <c r="Z54" s="20">
        <f t="shared" si="7"/>
        <v>19183.320000000003</v>
      </c>
      <c r="AA54" s="20">
        <f t="shared" si="7"/>
        <v>19758.599999999999</v>
      </c>
      <c r="AB54" s="20">
        <f t="shared" si="7"/>
        <v>20351.520000000008</v>
      </c>
    </row>
    <row r="55" spans="1:28" x14ac:dyDescent="0.3">
      <c r="A55" t="str">
        <v/>
      </c>
    </row>
    <row r="56" spans="1:28" x14ac:dyDescent="0.3">
      <c r="A56" t="str">
        <v/>
      </c>
    </row>
    <row r="57" spans="1:28" x14ac:dyDescent="0.3">
      <c r="A57" t="str">
        <v/>
      </c>
    </row>
    <row r="58" spans="1:28" x14ac:dyDescent="0.3">
      <c r="A58" t="str">
        <v/>
      </c>
    </row>
    <row r="59" spans="1:28" x14ac:dyDescent="0.3">
      <c r="A59" t="str">
        <v/>
      </c>
    </row>
    <row r="60" spans="1:28" x14ac:dyDescent="0.3">
      <c r="A60" t="str">
        <v/>
      </c>
    </row>
    <row r="61" spans="1:28" x14ac:dyDescent="0.3">
      <c r="A61" t="str">
        <v/>
      </c>
    </row>
    <row r="62" spans="1:28" x14ac:dyDescent="0.3">
      <c r="A62" t="str">
        <v/>
      </c>
    </row>
    <row r="63" spans="1:28" x14ac:dyDescent="0.3">
      <c r="A63" t="str">
        <v/>
      </c>
    </row>
    <row r="64" spans="1:28" x14ac:dyDescent="0.3">
      <c r="A64" t="str">
        <v/>
      </c>
    </row>
    <row r="65" spans="1:12" x14ac:dyDescent="0.3">
      <c r="A65" t="str">
        <v/>
      </c>
    </row>
    <row r="66" spans="1:12" x14ac:dyDescent="0.3">
      <c r="A66" t="str">
        <v/>
      </c>
    </row>
    <row r="67" spans="1:12" x14ac:dyDescent="0.3">
      <c r="A67" t="str">
        <v/>
      </c>
    </row>
    <row r="68" spans="1:12" x14ac:dyDescent="0.3">
      <c r="A68" t="str">
        <v/>
      </c>
    </row>
    <row r="69" spans="1:12" x14ac:dyDescent="0.3">
      <c r="A69" t="str">
        <v/>
      </c>
    </row>
    <row r="70" spans="1:12" x14ac:dyDescent="0.3">
      <c r="A70" t="str">
        <v/>
      </c>
    </row>
    <row r="71" spans="1:12" x14ac:dyDescent="0.3">
      <c r="A71" t="str">
        <v/>
      </c>
    </row>
    <row r="72" spans="1:12" x14ac:dyDescent="0.3">
      <c r="A72" t="str">
        <v/>
      </c>
    </row>
    <row r="73" spans="1:12" x14ac:dyDescent="0.3">
      <c r="A73" t="str">
        <v/>
      </c>
    </row>
    <row r="74" spans="1:12" x14ac:dyDescent="0.3">
      <c r="A74" t="str">
        <v/>
      </c>
    </row>
    <row r="75" spans="1:12" x14ac:dyDescent="0.3">
      <c r="A75" t="str">
        <v/>
      </c>
    </row>
    <row r="76" spans="1:12" x14ac:dyDescent="0.3">
      <c r="A76" t="str">
        <v/>
      </c>
      <c r="B76" t="s">
        <v>53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80" spans="1:12" ht="20.399999999999999" x14ac:dyDescent="0.45">
      <c r="A80" t="str">
        <f t="array" ref="A80:A152">""</f>
        <v/>
      </c>
      <c r="B80" s="14" t="s">
        <v>234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3">
      <c r="A81" t="str">
        <v/>
      </c>
      <c r="B81" t="str">
        <f t="array" ref="B81:L81">""</f>
        <v/>
      </c>
      <c r="C81" t="str">
        <v/>
      </c>
      <c r="D81" t="str">
        <v/>
      </c>
      <c r="E81" t="str">
        <v/>
      </c>
      <c r="F81" t="str">
        <v/>
      </c>
      <c r="G81" t="str">
        <v/>
      </c>
      <c r="H81" t="str">
        <v/>
      </c>
      <c r="I81" t="str">
        <v/>
      </c>
      <c r="J81" t="str">
        <v/>
      </c>
      <c r="K81" t="str">
        <v/>
      </c>
      <c r="L81" t="str">
        <v/>
      </c>
    </row>
    <row r="82" spans="1:12" x14ac:dyDescent="0.3">
      <c r="A82" t="str">
        <v/>
      </c>
      <c r="B82" t="s">
        <v>63</v>
      </c>
      <c r="C82" s="23" t="s">
        <v>235</v>
      </c>
    </row>
    <row r="83" spans="1:12" x14ac:dyDescent="0.3">
      <c r="A83" t="str">
        <v/>
      </c>
      <c r="B83" t="s">
        <v>64</v>
      </c>
      <c r="C83" s="24" t="s">
        <v>65</v>
      </c>
    </row>
    <row r="84" spans="1:12" x14ac:dyDescent="0.3">
      <c r="A84" t="str">
        <v/>
      </c>
    </row>
    <row r="85" spans="1:12" x14ac:dyDescent="0.3">
      <c r="A85" t="str">
        <v/>
      </c>
      <c r="B85" s="35" t="str">
        <f>SUBSTITUTE($B$89,"Score","Attributes")</f>
        <v>Clinical Profile Attributes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x14ac:dyDescent="0.3">
      <c r="A86" t="str">
        <v/>
      </c>
    </row>
    <row r="87" spans="1:12" x14ac:dyDescent="0.3">
      <c r="A87" t="str">
        <v/>
      </c>
      <c r="C87" s="36" t="s">
        <v>66</v>
      </c>
      <c r="D87" s="23" t="s">
        <v>67</v>
      </c>
      <c r="E87" s="23" t="s">
        <v>68</v>
      </c>
      <c r="F87" s="23" t="s">
        <v>69</v>
      </c>
      <c r="G87" s="23" t="s">
        <v>70</v>
      </c>
      <c r="H87" s="23" t="s">
        <v>71</v>
      </c>
      <c r="I87" s="23" t="s">
        <v>72</v>
      </c>
      <c r="J87" s="23" t="s">
        <v>73</v>
      </c>
    </row>
    <row r="88" spans="1:12" x14ac:dyDescent="0.3">
      <c r="A88" t="str">
        <v/>
      </c>
      <c r="C88" s="36"/>
      <c r="D88" s="31" t="str">
        <f>'1L inputs'!$B$27</f>
        <v>Current product 1</v>
      </c>
      <c r="E88" s="31" t="str">
        <f>'1L inputs'!$B$28</f>
        <v>Current product 2</v>
      </c>
      <c r="F88" s="31" t="str">
        <f>'1L inputs'!$B$29</f>
        <v>Current product 3</v>
      </c>
      <c r="G88" s="31" t="str">
        <f>'1L inputs'!$B$30</f>
        <v>Our NEW Product</v>
      </c>
      <c r="H88" s="31" t="str">
        <f>'1L inputs'!$B$31</f>
        <v>Generic 1</v>
      </c>
      <c r="I88" s="31" t="str">
        <f>'1L inputs'!$B$32</f>
        <v>New Product 1</v>
      </c>
      <c r="J88" s="31" t="str">
        <f>'1L inputs'!$B$33</f>
        <v>New Product 2</v>
      </c>
    </row>
    <row r="89" spans="1:12" x14ac:dyDescent="0.3">
      <c r="A89" t="str">
        <v/>
      </c>
      <c r="B89" s="37" t="s">
        <v>74</v>
      </c>
      <c r="C89" s="38">
        <f>[1]_vZ3RukJJFE2w_iSHJUs5BA!$A$69</f>
        <v>0.74299999999999999</v>
      </c>
    </row>
    <row r="90" spans="1:12" x14ac:dyDescent="0.3">
      <c r="A90" t="str">
        <v/>
      </c>
      <c r="B90" s="23" t="s">
        <v>75</v>
      </c>
      <c r="C90" s="39">
        <f>[1]_vZ3RukJJFE2w_iSHJUs5BA!$A73</f>
        <v>0.41341341341341337</v>
      </c>
      <c r="D90" s="24">
        <v>8</v>
      </c>
      <c r="E90" s="24">
        <v>7</v>
      </c>
      <c r="F90" s="24">
        <v>3</v>
      </c>
      <c r="G90" s="24">
        <v>4</v>
      </c>
      <c r="H90" s="24">
        <v>4</v>
      </c>
      <c r="I90" s="24"/>
      <c r="J90" s="24"/>
    </row>
    <row r="91" spans="1:12" x14ac:dyDescent="0.3">
      <c r="A91" t="str">
        <v/>
      </c>
      <c r="B91" s="23" t="s">
        <v>76</v>
      </c>
      <c r="C91" s="39">
        <f>[1]_vZ3RukJJFE2w_iSHJUs5BA!$A74</f>
        <v>0.32332332332332331</v>
      </c>
      <c r="D91" s="24">
        <v>7</v>
      </c>
      <c r="E91" s="24">
        <v>6</v>
      </c>
      <c r="F91" s="24">
        <v>3</v>
      </c>
      <c r="G91" s="24">
        <v>3</v>
      </c>
      <c r="H91" s="24">
        <v>3</v>
      </c>
      <c r="I91" s="24"/>
      <c r="J91" s="24"/>
    </row>
    <row r="92" spans="1:12" x14ac:dyDescent="0.3">
      <c r="A92" t="str">
        <v/>
      </c>
      <c r="B92" s="23" t="s">
        <v>77</v>
      </c>
      <c r="C92" s="39">
        <f>[1]_vZ3RukJJFE2w_iSHJUs5BA!$A75</f>
        <v>0.12812812812812813</v>
      </c>
      <c r="D92" s="24">
        <v>6</v>
      </c>
      <c r="E92" s="24">
        <v>6</v>
      </c>
      <c r="F92" s="24">
        <v>3</v>
      </c>
      <c r="G92" s="24">
        <v>3</v>
      </c>
      <c r="H92" s="24">
        <v>3</v>
      </c>
      <c r="I92" s="24"/>
      <c r="J92" s="24"/>
    </row>
    <row r="93" spans="1:12" x14ac:dyDescent="0.3">
      <c r="A93" t="str">
        <v/>
      </c>
      <c r="B93" s="23" t="s">
        <v>78</v>
      </c>
      <c r="C93" s="39">
        <f>[1]_vZ3RukJJFE2w_iSHJUs5BA!$A76</f>
        <v>0.13513513513513514</v>
      </c>
      <c r="D93" s="24"/>
      <c r="E93" s="24"/>
      <c r="F93" s="24"/>
      <c r="G93" s="24"/>
      <c r="H93" s="24"/>
      <c r="I93" s="24"/>
      <c r="J93" s="24"/>
    </row>
    <row r="94" spans="1:12" x14ac:dyDescent="0.3">
      <c r="A94" t="str">
        <v/>
      </c>
      <c r="B94" s="23" t="s">
        <v>79</v>
      </c>
      <c r="C94" s="39">
        <f>[1]_vZ3RukJJFE2w_iSHJUs5BA!$A77</f>
        <v>0</v>
      </c>
      <c r="D94" s="24"/>
      <c r="E94" s="24"/>
      <c r="F94" s="24"/>
      <c r="G94" s="24"/>
      <c r="H94" s="24"/>
      <c r="I94" s="24"/>
      <c r="J94" s="24"/>
    </row>
    <row r="95" spans="1:12" x14ac:dyDescent="0.3">
      <c r="A95" t="str">
        <v/>
      </c>
      <c r="C95" s="25">
        <f>SUM(C90:C94)</f>
        <v>1</v>
      </c>
      <c r="D95" s="34">
        <f>[2]!JDSumProduct("Add_Onco",$C$90:$C$94, D90:D94)</f>
        <v>6.3393393393393396</v>
      </c>
      <c r="E95" s="34">
        <f>[2]!JDSumProduct("Add_Onco",$C$90:$C$94, E90:E94)</f>
        <v>5.6026026026026017</v>
      </c>
      <c r="F95" s="34">
        <f>[2]!JDSumProduct("Add_Onco",$C$90:$C$94, F90:F94)</f>
        <v>2.5945945945945947</v>
      </c>
      <c r="G95" s="34">
        <f>[2]!JDSumProduct("Add_Onco",$C$90:$C$94, G90:G94)</f>
        <v>3.0080080080080078</v>
      </c>
      <c r="H95" s="34">
        <f>[2]!JDSumProduct("Add_Onco",$C$90:$C$94, H90:H94)</f>
        <v>3.0080080080080078</v>
      </c>
      <c r="I95" s="34">
        <f>[2]!JDSumProduct("Add_Onco",$C$90:$C$94, I90:I94)</f>
        <v>0</v>
      </c>
      <c r="J95" s="34">
        <f>[2]!JDSumProduct("Add_Onco",$C$90:$C$94, J90:J94)</f>
        <v>0</v>
      </c>
    </row>
    <row r="96" spans="1:12" x14ac:dyDescent="0.3">
      <c r="A96" t="str">
        <v/>
      </c>
    </row>
    <row r="97" spans="1:12" x14ac:dyDescent="0.3">
      <c r="A97" t="str">
        <v/>
      </c>
      <c r="B97" s="35" t="str">
        <f>SUBSTITUTE($B$101,"Score","Attributes")</f>
        <v>Market Structure Attributes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 x14ac:dyDescent="0.3">
      <c r="A98" t="str">
        <v/>
      </c>
    </row>
    <row r="99" spans="1:12" x14ac:dyDescent="0.3">
      <c r="A99" t="str">
        <v/>
      </c>
      <c r="C99" s="36" t="s">
        <v>66</v>
      </c>
      <c r="D99" s="31" t="str">
        <f>'1L inputs'!D$87</f>
        <v>Company 1</v>
      </c>
      <c r="E99" s="31" t="str">
        <f>'1L inputs'!E$87</f>
        <v>Company 2</v>
      </c>
      <c r="F99" s="31" t="str">
        <f>'1L inputs'!F$87</f>
        <v>Company 3</v>
      </c>
      <c r="G99" s="31" t="str">
        <f>'1L inputs'!G$87</f>
        <v>Company 4</v>
      </c>
      <c r="H99" s="31" t="str">
        <f>'1L inputs'!H$87</f>
        <v>Company 5</v>
      </c>
      <c r="I99" s="31" t="str">
        <f>'1L inputs'!I$87</f>
        <v>Company 6</v>
      </c>
      <c r="J99" s="31" t="str">
        <f>'1L inputs'!J$87</f>
        <v>Company 7</v>
      </c>
    </row>
    <row r="100" spans="1:12" x14ac:dyDescent="0.3">
      <c r="A100" t="str">
        <v/>
      </c>
      <c r="C100" s="36"/>
      <c r="D100" s="31" t="str">
        <f>'1L inputs'!$B$27</f>
        <v>Current product 1</v>
      </c>
      <c r="E100" s="31" t="str">
        <f>'1L inputs'!$B$28</f>
        <v>Current product 2</v>
      </c>
      <c r="F100" s="31" t="str">
        <f>'1L inputs'!$B$29</f>
        <v>Current product 3</v>
      </c>
      <c r="G100" s="31" t="str">
        <f>'1L inputs'!$B$30</f>
        <v>Our NEW Product</v>
      </c>
      <c r="H100" s="31" t="str">
        <f>'1L inputs'!$B$31</f>
        <v>Generic 1</v>
      </c>
      <c r="I100" s="31" t="str">
        <f>'1L inputs'!$B$32</f>
        <v>New Product 1</v>
      </c>
      <c r="J100" s="31" t="str">
        <f>'1L inputs'!$B$33</f>
        <v>New Product 2</v>
      </c>
    </row>
    <row r="101" spans="1:12" x14ac:dyDescent="0.3">
      <c r="A101" t="str">
        <v/>
      </c>
      <c r="B101" s="37" t="s">
        <v>80</v>
      </c>
      <c r="C101" s="38">
        <f>[1]_vZ3RukJJFE2w_iSHJUs5BA!$A$70</f>
        <v>0.12</v>
      </c>
    </row>
    <row r="102" spans="1:12" x14ac:dyDescent="0.3">
      <c r="A102" t="str">
        <v/>
      </c>
      <c r="B102" s="23" t="s">
        <v>81</v>
      </c>
      <c r="C102" s="39">
        <f>[1]_vZ3RukJJFE2w_iSHJUs5BA!$A79</f>
        <v>0.28000000000000003</v>
      </c>
      <c r="D102" s="24">
        <v>6</v>
      </c>
      <c r="E102" s="24">
        <v>7</v>
      </c>
      <c r="F102" s="24">
        <v>3</v>
      </c>
      <c r="G102" s="24">
        <v>9</v>
      </c>
      <c r="H102" s="24">
        <v>6</v>
      </c>
      <c r="I102" s="24"/>
      <c r="J102" s="24"/>
    </row>
    <row r="103" spans="1:12" x14ac:dyDescent="0.3">
      <c r="A103" t="str">
        <v/>
      </c>
      <c r="B103" s="23" t="s">
        <v>82</v>
      </c>
      <c r="C103" s="39">
        <f>[1]_vZ3RukJJFE2w_iSHJUs5BA!$A80</f>
        <v>0.17</v>
      </c>
      <c r="D103" s="24">
        <v>4</v>
      </c>
      <c r="E103" s="24">
        <v>4</v>
      </c>
      <c r="F103" s="24">
        <v>3</v>
      </c>
      <c r="G103" s="24">
        <v>5</v>
      </c>
      <c r="H103" s="24">
        <v>5</v>
      </c>
      <c r="I103" s="24"/>
      <c r="J103" s="24"/>
    </row>
    <row r="104" spans="1:12" x14ac:dyDescent="0.3">
      <c r="A104" t="str">
        <v/>
      </c>
      <c r="B104" s="23" t="s">
        <v>83</v>
      </c>
      <c r="C104" s="39">
        <f>[1]_vZ3RukJJFE2w_iSHJUs5BA!$A81</f>
        <v>0.55000000000000004</v>
      </c>
      <c r="D104" s="24">
        <v>6</v>
      </c>
      <c r="E104" s="24">
        <v>5</v>
      </c>
      <c r="F104" s="24">
        <v>3</v>
      </c>
      <c r="G104" s="24">
        <v>3</v>
      </c>
      <c r="H104" s="24">
        <v>3</v>
      </c>
      <c r="I104" s="24"/>
      <c r="J104" s="24"/>
    </row>
    <row r="105" spans="1:12" x14ac:dyDescent="0.3">
      <c r="A105" t="str">
        <v/>
      </c>
      <c r="B105" s="23" t="s">
        <v>79</v>
      </c>
      <c r="C105" s="39">
        <f>[1]_vZ3RukJJFE2w_iSHJUs5BA!$A82</f>
        <v>0</v>
      </c>
      <c r="D105" s="24"/>
      <c r="E105" s="24"/>
      <c r="F105" s="24"/>
      <c r="G105" s="24"/>
      <c r="H105" s="24"/>
      <c r="I105" s="24"/>
      <c r="J105" s="24"/>
    </row>
    <row r="106" spans="1:12" x14ac:dyDescent="0.3">
      <c r="A106" t="str">
        <v/>
      </c>
      <c r="B106" s="23" t="s">
        <v>79</v>
      </c>
      <c r="C106" s="39">
        <f>[1]_vZ3RukJJFE2w_iSHJUs5BA!$A83</f>
        <v>0</v>
      </c>
      <c r="D106" s="24"/>
      <c r="E106" s="24"/>
      <c r="F106" s="24"/>
      <c r="G106" s="24"/>
      <c r="H106" s="24"/>
      <c r="I106" s="24"/>
      <c r="J106" s="24"/>
    </row>
    <row r="107" spans="1:12" x14ac:dyDescent="0.3">
      <c r="A107" t="str">
        <v/>
      </c>
      <c r="C107" s="25">
        <f>SUM(C102:C106)</f>
        <v>1</v>
      </c>
      <c r="D107" s="34">
        <f>[2]!JDSumProduct("Add_Onco",$C$102:$C$106, D102:D106)</f>
        <v>5.66</v>
      </c>
      <c r="E107" s="34">
        <f>[2]!JDSumProduct("Add_Onco",$C$102:$C$106, E102:E106)</f>
        <v>5.3900000000000006</v>
      </c>
      <c r="F107" s="34">
        <f>[2]!JDSumProduct("Add_Onco",$C$102:$C$106, F102:F106)</f>
        <v>3</v>
      </c>
      <c r="G107" s="34">
        <f>[2]!JDSumProduct("Add_Onco",$C$102:$C$106, G102:G106)</f>
        <v>5.0200000000000005</v>
      </c>
      <c r="H107" s="34">
        <f>[2]!JDSumProduct("Add_Onco",$C$102:$C$106, H102:H106)</f>
        <v>4.1800000000000006</v>
      </c>
      <c r="I107" s="34">
        <f>[2]!JDSumProduct("Add_Onco",$C$102:$C$106, I102:I106)</f>
        <v>0</v>
      </c>
      <c r="J107" s="34">
        <f>[2]!JDSumProduct("Add_Onco",$C$102:$C$106, J102:J106)</f>
        <v>0</v>
      </c>
    </row>
    <row r="108" spans="1:12" x14ac:dyDescent="0.3">
      <c r="A108" t="str">
        <v/>
      </c>
    </row>
    <row r="109" spans="1:12" x14ac:dyDescent="0.3">
      <c r="A109" t="str">
        <v/>
      </c>
      <c r="B109" s="35" t="str">
        <f>SUBSTITUTE($B$113,"Score","Attributes")</f>
        <v>Company Profile Attributes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x14ac:dyDescent="0.3">
      <c r="A110" t="str">
        <v/>
      </c>
    </row>
    <row r="111" spans="1:12" x14ac:dyDescent="0.3">
      <c r="A111" t="str">
        <v/>
      </c>
      <c r="C111" s="36" t="s">
        <v>66</v>
      </c>
      <c r="D111" s="31" t="str">
        <f>'1L inputs'!D$87</f>
        <v>Company 1</v>
      </c>
      <c r="E111" s="31" t="str">
        <f>'1L inputs'!E$87</f>
        <v>Company 2</v>
      </c>
      <c r="F111" s="31" t="str">
        <f>'1L inputs'!F$87</f>
        <v>Company 3</v>
      </c>
      <c r="G111" s="31" t="str">
        <f>'1L inputs'!G$87</f>
        <v>Company 4</v>
      </c>
      <c r="H111" s="31" t="str">
        <f>'1L inputs'!H$87</f>
        <v>Company 5</v>
      </c>
      <c r="I111" s="31" t="str">
        <f>'1L inputs'!I$87</f>
        <v>Company 6</v>
      </c>
      <c r="J111" s="31" t="str">
        <f>'1L inputs'!J$87</f>
        <v>Company 7</v>
      </c>
    </row>
    <row r="112" spans="1:12" x14ac:dyDescent="0.3">
      <c r="A112" t="str">
        <v/>
      </c>
      <c r="C112" s="36"/>
      <c r="D112" s="31" t="str">
        <f>'1L inputs'!$B$27</f>
        <v>Current product 1</v>
      </c>
      <c r="E112" s="31" t="str">
        <f>'1L inputs'!$B$28</f>
        <v>Current product 2</v>
      </c>
      <c r="F112" s="31" t="str">
        <f>'1L inputs'!$B$29</f>
        <v>Current product 3</v>
      </c>
      <c r="G112" s="31" t="str">
        <f>'1L inputs'!$B$30</f>
        <v>Our NEW Product</v>
      </c>
      <c r="H112" s="31" t="str">
        <f>'1L inputs'!$B$31</f>
        <v>Generic 1</v>
      </c>
      <c r="I112" s="31" t="str">
        <f>'1L inputs'!$B$32</f>
        <v>New Product 1</v>
      </c>
      <c r="J112" s="31" t="str">
        <f>'1L inputs'!$B$33</f>
        <v>New Product 2</v>
      </c>
    </row>
    <row r="113" spans="1:12" x14ac:dyDescent="0.3">
      <c r="A113" t="str">
        <v/>
      </c>
      <c r="B113" s="37" t="s">
        <v>84</v>
      </c>
      <c r="C113" s="38">
        <f>[1]_vZ3RukJJFE2w_iSHJUs5BA!$A$71</f>
        <v>0.13700000000000001</v>
      </c>
    </row>
    <row r="114" spans="1:12" x14ac:dyDescent="0.3">
      <c r="A114" t="str">
        <v/>
      </c>
      <c r="B114" s="23" t="s">
        <v>85</v>
      </c>
      <c r="C114" s="39">
        <f>[1]_vZ3RukJJFE2w_iSHJUs5BA!$A85</f>
        <v>0.25</v>
      </c>
      <c r="D114" s="24">
        <v>6</v>
      </c>
      <c r="E114" s="24">
        <v>7</v>
      </c>
      <c r="F114" s="24">
        <v>5</v>
      </c>
      <c r="G114" s="24">
        <v>3</v>
      </c>
      <c r="H114" s="24">
        <v>2</v>
      </c>
      <c r="I114" s="24"/>
      <c r="J114" s="24"/>
    </row>
    <row r="115" spans="1:12" x14ac:dyDescent="0.3">
      <c r="A115" t="str">
        <v/>
      </c>
      <c r="B115" s="23" t="s">
        <v>86</v>
      </c>
      <c r="C115" s="39">
        <f>[1]_vZ3RukJJFE2w_iSHJUs5BA!$A86</f>
        <v>0.5</v>
      </c>
      <c r="D115" s="24">
        <v>4</v>
      </c>
      <c r="E115" s="24">
        <v>4</v>
      </c>
      <c r="F115" s="24">
        <v>3</v>
      </c>
      <c r="G115" s="24">
        <v>3</v>
      </c>
      <c r="H115" s="24">
        <v>2</v>
      </c>
      <c r="I115" s="24"/>
      <c r="J115" s="24"/>
    </row>
    <row r="116" spans="1:12" x14ac:dyDescent="0.3">
      <c r="A116" t="str">
        <v/>
      </c>
      <c r="B116" s="23" t="s">
        <v>87</v>
      </c>
      <c r="C116" s="39">
        <f>[1]_vZ3RukJJFE2w_iSHJUs5BA!$A87</f>
        <v>0.25</v>
      </c>
      <c r="D116" s="24">
        <v>6</v>
      </c>
      <c r="E116" s="24">
        <v>5</v>
      </c>
      <c r="F116" s="24">
        <v>4</v>
      </c>
      <c r="G116" s="24">
        <v>3</v>
      </c>
      <c r="H116" s="24">
        <v>2</v>
      </c>
      <c r="I116" s="24"/>
      <c r="J116" s="24"/>
    </row>
    <row r="117" spans="1:12" x14ac:dyDescent="0.3">
      <c r="A117" t="str">
        <v/>
      </c>
      <c r="B117" s="23" t="s">
        <v>79</v>
      </c>
      <c r="C117" s="39">
        <f>[1]_vZ3RukJJFE2w_iSHJUs5BA!$A88</f>
        <v>0</v>
      </c>
      <c r="D117" s="24"/>
      <c r="E117" s="24"/>
      <c r="F117" s="24"/>
      <c r="G117" s="24"/>
      <c r="H117" s="24"/>
      <c r="I117" s="24"/>
      <c r="J117" s="24"/>
    </row>
    <row r="118" spans="1:12" x14ac:dyDescent="0.3">
      <c r="A118" t="str">
        <v/>
      </c>
      <c r="B118" s="23" t="s">
        <v>79</v>
      </c>
      <c r="C118" s="39">
        <f>[1]_vZ3RukJJFE2w_iSHJUs5BA!$A89</f>
        <v>0</v>
      </c>
      <c r="D118" s="24"/>
      <c r="E118" s="24"/>
      <c r="F118" s="24"/>
      <c r="G118" s="24"/>
      <c r="H118" s="24"/>
      <c r="I118" s="24"/>
      <c r="J118" s="24"/>
    </row>
    <row r="119" spans="1:12" x14ac:dyDescent="0.3">
      <c r="A119" t="str">
        <v/>
      </c>
      <c r="C119" s="25">
        <f>SUM(C114:C118)</f>
        <v>1</v>
      </c>
      <c r="D119" s="34">
        <f>[2]!JDSumProduct("Add_Onco",$C$114:$C$118, D114:D118)</f>
        <v>5</v>
      </c>
      <c r="E119" s="34">
        <f>[2]!JDSumProduct("Add_Onco",$C$114:$C$118, E114:E118)</f>
        <v>5</v>
      </c>
      <c r="F119" s="34">
        <f>[2]!JDSumProduct("Add_Onco",$C$114:$C$118, F114:F118)</f>
        <v>3.75</v>
      </c>
      <c r="G119" s="34">
        <f>[2]!JDSumProduct("Add_Onco",$C$114:$C$118, G114:G118)</f>
        <v>3</v>
      </c>
      <c r="H119" s="34">
        <f>[2]!JDSumProduct("Add_Onco",$C$114:$C$118, H114:H118)</f>
        <v>2</v>
      </c>
      <c r="I119" s="34">
        <f>[2]!JDSumProduct("Add_Onco",$C$114:$C$118, I114:I118)</f>
        <v>0</v>
      </c>
      <c r="J119" s="34">
        <f>[2]!JDSumProduct("Add_Onco",$C$114:$C$118, J114:J118)</f>
        <v>0</v>
      </c>
    </row>
    <row r="120" spans="1:12" x14ac:dyDescent="0.3">
      <c r="A120" t="str">
        <v/>
      </c>
    </row>
    <row r="121" spans="1:12" x14ac:dyDescent="0.3">
      <c r="A121" t="str">
        <v/>
      </c>
      <c r="B121" s="35" t="s">
        <v>88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3">
      <c r="A122" t="str">
        <v/>
      </c>
    </row>
    <row r="123" spans="1:12" x14ac:dyDescent="0.3">
      <c r="A123" t="str">
        <v/>
      </c>
      <c r="D123" s="31" t="str">
        <f t="shared" ref="D123:J124" si="8">D111</f>
        <v>Company 1</v>
      </c>
      <c r="E123" s="31" t="str">
        <f t="shared" si="8"/>
        <v>Company 2</v>
      </c>
      <c r="F123" s="31" t="str">
        <f t="shared" si="8"/>
        <v>Company 3</v>
      </c>
      <c r="G123" s="31" t="str">
        <f t="shared" si="8"/>
        <v>Company 4</v>
      </c>
      <c r="H123" s="31" t="str">
        <f t="shared" si="8"/>
        <v>Company 5</v>
      </c>
      <c r="I123" s="31" t="str">
        <f t="shared" si="8"/>
        <v>Company 6</v>
      </c>
      <c r="J123" s="31" t="str">
        <f t="shared" si="8"/>
        <v>Company 7</v>
      </c>
    </row>
    <row r="124" spans="1:12" x14ac:dyDescent="0.3">
      <c r="A124" t="str">
        <v/>
      </c>
      <c r="D124" s="31" t="str">
        <f t="shared" si="8"/>
        <v>Current product 1</v>
      </c>
      <c r="E124" s="31" t="str">
        <f t="shared" si="8"/>
        <v>Current product 2</v>
      </c>
      <c r="F124" s="31" t="str">
        <f t="shared" si="8"/>
        <v>Current product 3</v>
      </c>
      <c r="G124" s="31" t="str">
        <f t="shared" si="8"/>
        <v>Our NEW Product</v>
      </c>
      <c r="H124" s="31" t="str">
        <f t="shared" si="8"/>
        <v>Generic 1</v>
      </c>
      <c r="I124" s="31" t="str">
        <f t="shared" si="8"/>
        <v>New Product 1</v>
      </c>
      <c r="J124" s="31" t="str">
        <f t="shared" si="8"/>
        <v>New Product 2</v>
      </c>
    </row>
    <row r="125" spans="1:12" x14ac:dyDescent="0.3">
      <c r="A125" t="str">
        <v/>
      </c>
      <c r="B125" s="40" t="s">
        <v>89</v>
      </c>
      <c r="C125" s="40"/>
      <c r="D125" s="41">
        <f>[2]!FinalScore("Add_Onco",D95,$C89,D107,$C101,D119,$C113)</f>
        <v>6.0743291291291293</v>
      </c>
      <c r="E125" s="41">
        <f>[2]!FinalScore("Add_Onco",E95,$C89,E107,$C101,E119,$C113)</f>
        <v>5.4945337337337321</v>
      </c>
      <c r="F125" s="41">
        <f>[2]!FinalScore("Add_Onco",F95,$C89,F107,$C101,F119,$C113)</f>
        <v>2.8015337837837837</v>
      </c>
      <c r="G125" s="41">
        <f>[2]!FinalScore("Add_Onco",G95,$C89,G107,$C101,G119,$C113)</f>
        <v>3.2483499499499495</v>
      </c>
      <c r="H125" s="41">
        <f>[2]!FinalScore("Add_Onco",H95,$C89,H107,$C101,H119,$C113)</f>
        <v>3.01054994994995</v>
      </c>
      <c r="I125" s="41">
        <f>[2]!FinalScore("Add_Onco",I95,$C89,I107,$C101,I119,$C113)</f>
        <v>0</v>
      </c>
      <c r="J125" s="41">
        <f>[2]!FinalScore("Add_Onco",J95,$C89,J107,$C101,J119,$C113)</f>
        <v>0</v>
      </c>
    </row>
    <row r="126" spans="1:12" x14ac:dyDescent="0.3">
      <c r="A126" t="str">
        <v/>
      </c>
      <c r="B126" s="40" t="s">
        <v>55</v>
      </c>
      <c r="C126" s="40"/>
      <c r="D126" s="42" t="str">
        <f>'1L inputs'!$C$27</f>
        <v>Inline</v>
      </c>
      <c r="E126" s="42" t="str">
        <f>'1L inputs'!$C$28</f>
        <v>Inline</v>
      </c>
      <c r="F126" s="42" t="str">
        <f>'1L inputs'!$C$29</f>
        <v>Inline</v>
      </c>
      <c r="G126" s="42" t="str">
        <f>'1L inputs'!$C$30</f>
        <v>New Product</v>
      </c>
      <c r="H126" s="42" t="str">
        <f>'1L inputs'!$C$31</f>
        <v>New Product</v>
      </c>
      <c r="I126" s="42" t="str">
        <f>'1L inputs'!$C$32</f>
        <v>New Product</v>
      </c>
      <c r="J126" s="42" t="str">
        <f>'1L inputs'!$C$33</f>
        <v>New Product</v>
      </c>
    </row>
    <row r="127" spans="1:12" x14ac:dyDescent="0.3">
      <c r="A127" t="str">
        <v/>
      </c>
      <c r="B127" s="40" t="s">
        <v>90</v>
      </c>
      <c r="C127" s="40"/>
      <c r="D127" s="43"/>
      <c r="E127" s="43"/>
      <c r="F127" s="43"/>
      <c r="G127" s="43">
        <v>43739</v>
      </c>
      <c r="H127" s="43">
        <v>46235</v>
      </c>
      <c r="I127" s="43"/>
      <c r="J127" s="43"/>
    </row>
    <row r="128" spans="1:12" x14ac:dyDescent="0.3">
      <c r="A128" t="str">
        <v/>
      </c>
      <c r="B128" s="40" t="s">
        <v>91</v>
      </c>
      <c r="C128" s="40"/>
      <c r="D128" s="44">
        <f>'1L inputs'!$D$37</f>
        <v>0.43</v>
      </c>
      <c r="E128" s="44">
        <f>'1L inputs'!$D$38</f>
        <v>0.39</v>
      </c>
      <c r="F128" s="44">
        <f>'1L inputs'!$D$39</f>
        <v>0.18</v>
      </c>
      <c r="G128" s="44">
        <f>'1L inputs'!$D$40</f>
        <v>0</v>
      </c>
      <c r="H128" s="44">
        <f>'1L inputs'!$D$41</f>
        <v>0</v>
      </c>
      <c r="I128" s="44">
        <f>'1L inputs'!$D$42</f>
        <v>0</v>
      </c>
      <c r="J128" s="44">
        <f>'1L inputs'!$D$43</f>
        <v>0</v>
      </c>
    </row>
    <row r="129" spans="1:10" x14ac:dyDescent="0.3">
      <c r="A129" t="str">
        <v/>
      </c>
      <c r="B129" s="40" t="s">
        <v>92</v>
      </c>
      <c r="C129" s="40"/>
      <c r="D129" s="44">
        <f>[2]!SimScoreShare("Add_Onco",D$126,D$125,$D$126:$J$126,$D$125:$J$125,$D$127:$J$127,D$127)*'1L inputs'!$D$44</f>
        <v>0.42269738814388147</v>
      </c>
      <c r="E129" s="44">
        <f>[2]!SimScoreShare("Add_Onco",E$126,E$125,$D$126:$J$126,$D$125:$J$125,$D$127:$J$127,E$127)*'1L inputs'!$D$44</f>
        <v>0.3823508751246536</v>
      </c>
      <c r="F129" s="44">
        <f>[2]!SimScoreShare("Add_Onco",F$126,F$125,$D$126:$J$126,$D$125:$J$125,$D$127:$J$127,F$127)*'1L inputs'!$D$44</f>
        <v>0.19495173673146496</v>
      </c>
      <c r="G129" s="44">
        <f>[2]!SimScoreShare("Add_Onco",G$126,G$125,$D$126:$J$126,$D$125:$J$125,$D$127:$J$127,G$127)*'1L inputs'!$D$44</f>
        <v>0.18436895792447755</v>
      </c>
      <c r="H129" s="44">
        <f>[2]!SimScoreShare("Add_Onco",H$126,H$125,$D$126:$J$126,$D$125:$J$125,$D$127:$J$127,H$127)*'1L inputs'!$D$44</f>
        <v>0.14593565724149388</v>
      </c>
      <c r="I129" s="44">
        <f>[2]!SimScoreShare("Add_Onco",I$126,I$125,$D$126:$J$126,$D$125:$J$125,$D$127:$J$127,I$127)*'1L inputs'!$D$44</f>
        <v>0</v>
      </c>
      <c r="J129" s="44">
        <f>[2]!SimScoreShare("Add_Onco",J$126,J$125,$D$126:$J$126,$D$125:$J$125,$D$127:$J$127,J$127)*'1L inputs'!$D$44</f>
        <v>0</v>
      </c>
    </row>
    <row r="130" spans="1:10" x14ac:dyDescent="0.3">
      <c r="A130" t="str">
        <v/>
      </c>
      <c r="B130" s="40" t="s">
        <v>93</v>
      </c>
      <c r="C130" s="40"/>
      <c r="D130" s="32">
        <v>1</v>
      </c>
      <c r="E130" s="32">
        <v>1</v>
      </c>
      <c r="F130" s="32">
        <v>1</v>
      </c>
      <c r="G130" s="32">
        <v>0.89</v>
      </c>
      <c r="H130" s="32">
        <v>0.34</v>
      </c>
      <c r="I130" s="32">
        <v>1</v>
      </c>
      <c r="J130" s="32">
        <v>1</v>
      </c>
    </row>
    <row r="131" spans="1:10" x14ac:dyDescent="0.3">
      <c r="A131" t="str">
        <v/>
      </c>
      <c r="B131" s="40" t="s">
        <v>94</v>
      </c>
      <c r="C131" s="40"/>
      <c r="D131" s="44">
        <f t="shared" ref="D131:J131" si="9">D129*D130</f>
        <v>0.42269738814388147</v>
      </c>
      <c r="E131" s="44">
        <f t="shared" si="9"/>
        <v>0.3823508751246536</v>
      </c>
      <c r="F131" s="44">
        <f t="shared" si="9"/>
        <v>0.19495173673146496</v>
      </c>
      <c r="G131" s="44">
        <f t="shared" si="9"/>
        <v>0.16408837255278502</v>
      </c>
      <c r="H131" s="44">
        <f t="shared" si="9"/>
        <v>4.9618123462107921E-2</v>
      </c>
      <c r="I131" s="44">
        <f t="shared" si="9"/>
        <v>0</v>
      </c>
      <c r="J131" s="44">
        <f t="shared" si="9"/>
        <v>0</v>
      </c>
    </row>
    <row r="132" spans="1:10" x14ac:dyDescent="0.3">
      <c r="A132" t="str">
        <v/>
      </c>
    </row>
    <row r="133" spans="1:10" x14ac:dyDescent="0.3">
      <c r="A133" t="str">
        <v/>
      </c>
    </row>
    <row r="134" spans="1:10" x14ac:dyDescent="0.3">
      <c r="A134" t="str">
        <v/>
      </c>
    </row>
    <row r="135" spans="1:10" x14ac:dyDescent="0.3">
      <c r="A135" t="str">
        <v/>
      </c>
    </row>
    <row r="136" spans="1:10" x14ac:dyDescent="0.3">
      <c r="A136" t="str">
        <v/>
      </c>
    </row>
    <row r="137" spans="1:10" x14ac:dyDescent="0.3">
      <c r="A137" t="str">
        <v/>
      </c>
    </row>
    <row r="138" spans="1:10" x14ac:dyDescent="0.3">
      <c r="A138" t="str">
        <v/>
      </c>
    </row>
    <row r="139" spans="1:10" x14ac:dyDescent="0.3">
      <c r="A139" t="str">
        <v/>
      </c>
    </row>
    <row r="140" spans="1:10" x14ac:dyDescent="0.3">
      <c r="A140" t="str">
        <v/>
      </c>
    </row>
    <row r="141" spans="1:10" x14ac:dyDescent="0.3">
      <c r="A141" t="str">
        <v/>
      </c>
    </row>
    <row r="142" spans="1:10" x14ac:dyDescent="0.3">
      <c r="A142" t="str">
        <v/>
      </c>
    </row>
    <row r="143" spans="1:10" x14ac:dyDescent="0.3">
      <c r="A143" t="str">
        <v/>
      </c>
    </row>
    <row r="144" spans="1:10" x14ac:dyDescent="0.3">
      <c r="A144" t="str">
        <v/>
      </c>
    </row>
    <row r="145" spans="1:29" x14ac:dyDescent="0.3">
      <c r="A145" t="str">
        <v/>
      </c>
    </row>
    <row r="146" spans="1:29" x14ac:dyDescent="0.3">
      <c r="A146" t="str">
        <v/>
      </c>
    </row>
    <row r="147" spans="1:29" x14ac:dyDescent="0.3">
      <c r="A147" t="str">
        <v/>
      </c>
    </row>
    <row r="148" spans="1:29" x14ac:dyDescent="0.3">
      <c r="A148" t="str">
        <v/>
      </c>
    </row>
    <row r="149" spans="1:29" x14ac:dyDescent="0.3">
      <c r="A149" t="str">
        <v/>
      </c>
    </row>
    <row r="150" spans="1:29" x14ac:dyDescent="0.3">
      <c r="A150" t="str">
        <v/>
      </c>
    </row>
    <row r="151" spans="1:29" x14ac:dyDescent="0.3">
      <c r="A151" t="str">
        <v/>
      </c>
    </row>
    <row r="152" spans="1:29" x14ac:dyDescent="0.3">
      <c r="A152" t="str">
        <v/>
      </c>
      <c r="B152" t="s">
        <v>53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6" spans="1:29" ht="20.399999999999999" x14ac:dyDescent="0.45">
      <c r="A156" t="str">
        <f t="array" ref="A156:A225">""</f>
        <v/>
      </c>
      <c r="B156" s="14" t="s">
        <v>95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9" x14ac:dyDescent="0.3">
      <c r="A157" t="str">
        <v/>
      </c>
      <c r="B157" t="str">
        <f t="array" ref="B157:AC157">""</f>
        <v/>
      </c>
      <c r="C157" t="str">
        <v/>
      </c>
      <c r="D157" t="str">
        <v/>
      </c>
      <c r="E157" t="str">
        <v/>
      </c>
      <c r="F157" t="str">
        <v/>
      </c>
      <c r="G157" t="str">
        <v/>
      </c>
      <c r="H157" t="str">
        <v/>
      </c>
      <c r="I157" t="str">
        <v/>
      </c>
      <c r="J157" t="str">
        <v/>
      </c>
      <c r="K157" t="str">
        <v/>
      </c>
      <c r="L157" t="str">
        <v/>
      </c>
      <c r="M157" t="str">
        <v/>
      </c>
      <c r="N157" t="str">
        <v/>
      </c>
      <c r="O157" t="str">
        <v/>
      </c>
      <c r="P157" t="str">
        <v/>
      </c>
      <c r="Q157" t="str">
        <v/>
      </c>
      <c r="R157" t="str">
        <v/>
      </c>
      <c r="S157" t="str">
        <v/>
      </c>
      <c r="T157" t="str">
        <v/>
      </c>
      <c r="U157" t="str">
        <v/>
      </c>
      <c r="V157" t="str">
        <v/>
      </c>
      <c r="W157" t="str">
        <v/>
      </c>
      <c r="X157" t="str">
        <v/>
      </c>
      <c r="Y157" t="str">
        <v/>
      </c>
      <c r="Z157" t="str">
        <v/>
      </c>
      <c r="AA157" t="str">
        <v/>
      </c>
      <c r="AB157" t="str">
        <v/>
      </c>
      <c r="AC157" t="str">
        <v/>
      </c>
    </row>
    <row r="158" spans="1:29" ht="43.2" customHeight="1" x14ac:dyDescent="0.3">
      <c r="A158" t="str">
        <v/>
      </c>
      <c r="B158" s="45" t="s">
        <v>96</v>
      </c>
      <c r="C158" s="45" t="s">
        <v>97</v>
      </c>
      <c r="D158" s="45" t="s">
        <v>98</v>
      </c>
      <c r="E158" s="45" t="s">
        <v>99</v>
      </c>
      <c r="F158" s="45" t="s">
        <v>59</v>
      </c>
      <c r="G158" s="45" t="s">
        <v>100</v>
      </c>
      <c r="H158" s="45" t="s">
        <v>101</v>
      </c>
      <c r="I158" s="45" t="s">
        <v>102</v>
      </c>
      <c r="J158" s="45" t="s">
        <v>103</v>
      </c>
      <c r="K158" s="45" t="s">
        <v>104</v>
      </c>
      <c r="M158" s="36" t="s">
        <v>105</v>
      </c>
      <c r="N158" s="36"/>
      <c r="O158" s="36"/>
      <c r="P158" s="36"/>
      <c r="Q158" s="36"/>
      <c r="R158" s="36"/>
      <c r="S158" s="36"/>
      <c r="T158" s="36"/>
    </row>
    <row r="159" spans="1:29" x14ac:dyDescent="0.3">
      <c r="A159" t="str">
        <v/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M159" s="46" t="str">
        <f t="array" ref="M159:S159">TRANSPOSE($B$174:$B$180)</f>
        <v>Current product 1</v>
      </c>
      <c r="N159" s="46" t="str">
        <v>Current product 2</v>
      </c>
      <c r="O159" s="46" t="str">
        <v>Current product 3</v>
      </c>
      <c r="P159" s="46" t="str">
        <v>Our NEW Product</v>
      </c>
      <c r="Q159" s="46" t="str">
        <v>Generic 1</v>
      </c>
      <c r="R159" s="46" t="str">
        <v>New Product 1</v>
      </c>
      <c r="S159" s="46" t="str">
        <v>New Product 2</v>
      </c>
      <c r="T159" s="46" t="s">
        <v>106</v>
      </c>
    </row>
    <row r="160" spans="1:29" x14ac:dyDescent="0.3">
      <c r="A160" t="str">
        <v/>
      </c>
      <c r="B160" s="23" t="s">
        <v>107</v>
      </c>
      <c r="C160" s="24" t="s">
        <v>15</v>
      </c>
      <c r="D160" s="24" t="s">
        <v>108</v>
      </c>
      <c r="E160" s="47">
        <f>'1L inputs'!G127</f>
        <v>43739</v>
      </c>
      <c r="F160" s="24" t="s">
        <v>109</v>
      </c>
      <c r="G160" s="28">
        <f>'1L inputs'!G129</f>
        <v>0.18436895792447755</v>
      </c>
      <c r="H160" s="48">
        <f>IFERROR(INDEX([1]_vZ3RukJJFE2w_iSHJUs5BA!$AE$128:$AE$137,[1]_vZ3RukJJFE2w_iSHJUs5BA!$L102),"")</f>
        <v>0.16408837255278502</v>
      </c>
      <c r="I160" s="28">
        <f>'1L inputs'!G130</f>
        <v>0.89</v>
      </c>
      <c r="J160" s="42"/>
      <c r="K160" s="24" t="s">
        <v>110</v>
      </c>
      <c r="M160" s="33">
        <f>[1]_vZ3RukJJFE2w_iSHJUs5BA!AI102</f>
        <v>0.43968275710521365</v>
      </c>
      <c r="N160" s="33">
        <f>[1]_vZ3RukJJFE2w_iSHJUs5BA!AJ102</f>
        <v>0.38225379431582912</v>
      </c>
      <c r="O160" s="33">
        <f>[1]_vZ3RukJJFE2w_iSHJUs5BA!AK102</f>
        <v>0.17806344857895728</v>
      </c>
      <c r="P160" s="49">
        <f>[1]_vZ3RukJJFE2w_iSHJUs5BA!AL102</f>
        <v>0</v>
      </c>
      <c r="Q160" s="33">
        <f>[1]_vZ3RukJJFE2w_iSHJUs5BA!AM102</f>
        <v>0</v>
      </c>
      <c r="R160" s="33">
        <f>[1]_vZ3RukJJFE2w_iSHJUs5BA!AN102</f>
        <v>0</v>
      </c>
      <c r="S160" s="33">
        <f>[1]_vZ3RukJJFE2w_iSHJUs5BA!AO102</f>
        <v>0</v>
      </c>
      <c r="T160" s="25">
        <f t="shared" ref="T160:T169" si="10">SUM(M160:S160)</f>
        <v>1</v>
      </c>
    </row>
    <row r="161" spans="1:28" x14ac:dyDescent="0.3">
      <c r="A161" t="str">
        <v/>
      </c>
      <c r="B161" s="23" t="s">
        <v>111</v>
      </c>
      <c r="C161" s="24" t="s">
        <v>16</v>
      </c>
      <c r="D161" s="24" t="s">
        <v>108</v>
      </c>
      <c r="E161" s="47">
        <f>'1L inputs'!H127</f>
        <v>46235</v>
      </c>
      <c r="F161" s="24" t="s">
        <v>61</v>
      </c>
      <c r="G161" s="28">
        <f>'1L inputs'!H129</f>
        <v>0.14593565724149388</v>
      </c>
      <c r="H161" s="48">
        <f>IFERROR(INDEX([1]_vZ3RukJJFE2w_iSHJUs5BA!$AE$128:$AE$137,[1]_vZ3RukJJFE2w_iSHJUs5BA!$L103),"")</f>
        <v>4.9618123462107921E-2</v>
      </c>
      <c r="I161" s="28">
        <f>'1L inputs'!H130</f>
        <v>0.34</v>
      </c>
      <c r="J161" s="23">
        <v>2</v>
      </c>
      <c r="K161" s="24" t="s">
        <v>110</v>
      </c>
      <c r="M161" s="33">
        <f>[1]_vZ3RukJJFE2w_iSHJUs5BA!AI103</f>
        <v>0</v>
      </c>
      <c r="N161" s="33">
        <f>[1]_vZ3RukJJFE2w_iSHJUs5BA!AJ103</f>
        <v>0</v>
      </c>
      <c r="O161" s="33">
        <f>[1]_vZ3RukJJFE2w_iSHJUs5BA!AK103</f>
        <v>0</v>
      </c>
      <c r="P161" s="50">
        <v>1</v>
      </c>
      <c r="Q161" s="49">
        <f>[1]_vZ3RukJJFE2w_iSHJUs5BA!AM103</f>
        <v>0</v>
      </c>
      <c r="R161" s="33">
        <f>[1]_vZ3RukJJFE2w_iSHJUs5BA!AN103</f>
        <v>0</v>
      </c>
      <c r="S161" s="33">
        <f>[1]_vZ3RukJJFE2w_iSHJUs5BA!AO103</f>
        <v>0</v>
      </c>
      <c r="T161" s="25">
        <f t="shared" si="10"/>
        <v>1</v>
      </c>
    </row>
    <row r="162" spans="1:28" x14ac:dyDescent="0.3">
      <c r="A162" t="str">
        <v/>
      </c>
      <c r="B162" s="23" t="s">
        <v>112</v>
      </c>
      <c r="C162" s="24" t="s">
        <v>15</v>
      </c>
      <c r="D162" s="24" t="s">
        <v>113</v>
      </c>
      <c r="E162" s="43">
        <v>47880</v>
      </c>
      <c r="F162" s="24" t="s">
        <v>114</v>
      </c>
      <c r="G162" s="51">
        <v>-0.105</v>
      </c>
      <c r="H162" s="48">
        <f>IFERROR(INDEX([1]_vZ3RukJJFE2w_iSHJUs5BA!$AE$128:$AE$137,[1]_vZ3RukJJFE2w_iSHJUs5BA!$L104),"")</f>
        <v>-0.105</v>
      </c>
      <c r="I162" s="51">
        <v>1</v>
      </c>
      <c r="J162" s="23">
        <v>0.5</v>
      </c>
      <c r="K162" s="24" t="s">
        <v>110</v>
      </c>
      <c r="M162" s="33">
        <f>[1]_vZ3RukJJFE2w_iSHJUs5BA!AI104</f>
        <v>0.45310457470530474</v>
      </c>
      <c r="N162" s="33">
        <f>[1]_vZ3RukJJFE2w_iSHJUs5BA!AJ104</f>
        <v>0.33038875238928472</v>
      </c>
      <c r="O162" s="33">
        <f>[1]_vZ3RukJJFE2w_iSHJUs5BA!AK104</f>
        <v>0.16047453687479546</v>
      </c>
      <c r="P162" s="49">
        <f>[1]_vZ3RukJJFE2w_iSHJUs5BA!AL104</f>
        <v>0</v>
      </c>
      <c r="Q162" s="33">
        <f>[1]_vZ3RukJJFE2w_iSHJUs5BA!AM104</f>
        <v>5.6032136030615146E-2</v>
      </c>
      <c r="R162" s="33">
        <f>[1]_vZ3RukJJFE2w_iSHJUs5BA!AN104</f>
        <v>0</v>
      </c>
      <c r="S162" s="33">
        <f>[1]_vZ3RukJJFE2w_iSHJUs5BA!AO104</f>
        <v>0</v>
      </c>
      <c r="T162" s="25">
        <f t="shared" si="10"/>
        <v>1</v>
      </c>
    </row>
    <row r="163" spans="1:28" x14ac:dyDescent="0.3">
      <c r="A163" t="str">
        <v/>
      </c>
      <c r="B163" s="23"/>
      <c r="C163" s="24"/>
      <c r="D163" s="24"/>
      <c r="E163" s="43"/>
      <c r="F163" s="24"/>
      <c r="G163" s="51"/>
      <c r="H163" s="48" t="str">
        <f>IFERROR(INDEX([1]_vZ3RukJJFE2w_iSHJUs5BA!$AE$128:$AE$137,[1]_vZ3RukJJFE2w_iSHJUs5BA!$L105),"")</f>
        <v/>
      </c>
      <c r="I163" s="51"/>
      <c r="J163" s="23"/>
      <c r="K163" s="24" t="s">
        <v>115</v>
      </c>
      <c r="M163" s="33">
        <f>[1]_vZ3RukJJFE2w_iSHJUs5BA!AI105</f>
        <v>0</v>
      </c>
      <c r="N163" s="33">
        <f>[1]_vZ3RukJJFE2w_iSHJUs5BA!AJ105</f>
        <v>0</v>
      </c>
      <c r="O163" s="33">
        <f>[1]_vZ3RukJJFE2w_iSHJUs5BA!AK105</f>
        <v>0</v>
      </c>
      <c r="P163" s="33">
        <f>[1]_vZ3RukJJFE2w_iSHJUs5BA!AL105</f>
        <v>0</v>
      </c>
      <c r="Q163" s="33">
        <f>[1]_vZ3RukJJFE2w_iSHJUs5BA!AM105</f>
        <v>0</v>
      </c>
      <c r="R163" s="33">
        <f>[1]_vZ3RukJJFE2w_iSHJUs5BA!AN105</f>
        <v>0</v>
      </c>
      <c r="S163" s="33">
        <f>[1]_vZ3RukJJFE2w_iSHJUs5BA!AO105</f>
        <v>0</v>
      </c>
      <c r="T163" s="25">
        <f t="shared" si="10"/>
        <v>0</v>
      </c>
    </row>
    <row r="164" spans="1:28" x14ac:dyDescent="0.3">
      <c r="A164" t="str">
        <v/>
      </c>
      <c r="B164" s="23"/>
      <c r="C164" s="24"/>
      <c r="D164" s="24"/>
      <c r="E164" s="43"/>
      <c r="F164" s="24"/>
      <c r="G164" s="51"/>
      <c r="H164" s="48" t="str">
        <f>IFERROR(INDEX([1]_vZ3RukJJFE2w_iSHJUs5BA!$AE$128:$AE$137,[1]_vZ3RukJJFE2w_iSHJUs5BA!$L106),"")</f>
        <v/>
      </c>
      <c r="I164" s="51"/>
      <c r="J164" s="23"/>
      <c r="K164" s="24" t="s">
        <v>115</v>
      </c>
      <c r="M164" s="33">
        <f>[1]_vZ3RukJJFE2w_iSHJUs5BA!AI106</f>
        <v>0</v>
      </c>
      <c r="N164" s="33">
        <f>[1]_vZ3RukJJFE2w_iSHJUs5BA!AJ106</f>
        <v>0</v>
      </c>
      <c r="O164" s="33">
        <f>[1]_vZ3RukJJFE2w_iSHJUs5BA!AK106</f>
        <v>0</v>
      </c>
      <c r="P164" s="33">
        <f>[1]_vZ3RukJJFE2w_iSHJUs5BA!AL106</f>
        <v>0</v>
      </c>
      <c r="Q164" s="33">
        <f>[1]_vZ3RukJJFE2w_iSHJUs5BA!AM106</f>
        <v>0</v>
      </c>
      <c r="R164" s="33">
        <f>[1]_vZ3RukJJFE2w_iSHJUs5BA!AN106</f>
        <v>0</v>
      </c>
      <c r="S164" s="33">
        <f>[1]_vZ3RukJJFE2w_iSHJUs5BA!AO106</f>
        <v>0</v>
      </c>
      <c r="T164" s="25">
        <f t="shared" si="10"/>
        <v>0</v>
      </c>
    </row>
    <row r="165" spans="1:28" x14ac:dyDescent="0.3">
      <c r="A165" t="str">
        <v/>
      </c>
      <c r="B165" s="23"/>
      <c r="C165" s="24"/>
      <c r="D165" s="24"/>
      <c r="E165" s="43"/>
      <c r="F165" s="24"/>
      <c r="G165" s="51"/>
      <c r="H165" s="48" t="str">
        <f>IFERROR(INDEX([1]_vZ3RukJJFE2w_iSHJUs5BA!$AE$128:$AE$137,[1]_vZ3RukJJFE2w_iSHJUs5BA!$L107),"")</f>
        <v/>
      </c>
      <c r="I165" s="51"/>
      <c r="J165" s="23"/>
      <c r="K165" s="24" t="s">
        <v>115</v>
      </c>
      <c r="M165" s="33">
        <f>[1]_vZ3RukJJFE2w_iSHJUs5BA!AI107</f>
        <v>0</v>
      </c>
      <c r="N165" s="33">
        <f>[1]_vZ3RukJJFE2w_iSHJUs5BA!AJ107</f>
        <v>0</v>
      </c>
      <c r="O165" s="33">
        <f>[1]_vZ3RukJJFE2w_iSHJUs5BA!AK107</f>
        <v>0</v>
      </c>
      <c r="P165" s="33">
        <f>[1]_vZ3RukJJFE2w_iSHJUs5BA!AL107</f>
        <v>0</v>
      </c>
      <c r="Q165" s="33">
        <f>[1]_vZ3RukJJFE2w_iSHJUs5BA!AM107</f>
        <v>0</v>
      </c>
      <c r="R165" s="33">
        <f>[1]_vZ3RukJJFE2w_iSHJUs5BA!AN107</f>
        <v>0</v>
      </c>
      <c r="S165" s="33">
        <f>[1]_vZ3RukJJFE2w_iSHJUs5BA!AO107</f>
        <v>0</v>
      </c>
      <c r="T165" s="25">
        <f t="shared" si="10"/>
        <v>0</v>
      </c>
    </row>
    <row r="166" spans="1:28" x14ac:dyDescent="0.3">
      <c r="A166" t="str">
        <v/>
      </c>
      <c r="B166" s="23"/>
      <c r="C166" s="24"/>
      <c r="D166" s="24"/>
      <c r="E166" s="43"/>
      <c r="F166" s="24"/>
      <c r="G166" s="51"/>
      <c r="H166" s="48" t="str">
        <f>IFERROR(INDEX([1]_vZ3RukJJFE2w_iSHJUs5BA!$AE$128:$AE$137,[1]_vZ3RukJJFE2w_iSHJUs5BA!$L108),"")</f>
        <v/>
      </c>
      <c r="I166" s="51"/>
      <c r="J166" s="23"/>
      <c r="K166" s="24" t="s">
        <v>115</v>
      </c>
      <c r="M166" s="33">
        <f>[1]_vZ3RukJJFE2w_iSHJUs5BA!AI108</f>
        <v>0</v>
      </c>
      <c r="N166" s="33">
        <f>[1]_vZ3RukJJFE2w_iSHJUs5BA!AJ108</f>
        <v>0</v>
      </c>
      <c r="O166" s="33">
        <f>[1]_vZ3RukJJFE2w_iSHJUs5BA!AK108</f>
        <v>0</v>
      </c>
      <c r="P166" s="33">
        <f>[1]_vZ3RukJJFE2w_iSHJUs5BA!AL108</f>
        <v>0</v>
      </c>
      <c r="Q166" s="33">
        <f>[1]_vZ3RukJJFE2w_iSHJUs5BA!AM108</f>
        <v>0</v>
      </c>
      <c r="R166" s="33">
        <f>[1]_vZ3RukJJFE2w_iSHJUs5BA!AN108</f>
        <v>0</v>
      </c>
      <c r="S166" s="33">
        <f>[1]_vZ3RukJJFE2w_iSHJUs5BA!AO108</f>
        <v>0</v>
      </c>
      <c r="T166" s="25">
        <f t="shared" si="10"/>
        <v>0</v>
      </c>
    </row>
    <row r="167" spans="1:28" x14ac:dyDescent="0.3">
      <c r="A167" t="str">
        <v/>
      </c>
      <c r="B167" s="23"/>
      <c r="C167" s="24"/>
      <c r="D167" s="24"/>
      <c r="E167" s="43"/>
      <c r="F167" s="24"/>
      <c r="G167" s="51"/>
      <c r="H167" s="48" t="str">
        <f>IFERROR(INDEX([1]_vZ3RukJJFE2w_iSHJUs5BA!$AE$128:$AE$137,[1]_vZ3RukJJFE2w_iSHJUs5BA!$L109),"")</f>
        <v/>
      </c>
      <c r="I167" s="51"/>
      <c r="J167" s="23"/>
      <c r="K167" s="24" t="s">
        <v>115</v>
      </c>
      <c r="M167" s="33">
        <f>[1]_vZ3RukJJFE2w_iSHJUs5BA!AI109</f>
        <v>0</v>
      </c>
      <c r="N167" s="33">
        <f>[1]_vZ3RukJJFE2w_iSHJUs5BA!AJ109</f>
        <v>0</v>
      </c>
      <c r="O167" s="33">
        <f>[1]_vZ3RukJJFE2w_iSHJUs5BA!AK109</f>
        <v>0</v>
      </c>
      <c r="P167" s="33">
        <f>[1]_vZ3RukJJFE2w_iSHJUs5BA!AL109</f>
        <v>0</v>
      </c>
      <c r="Q167" s="33">
        <f>[1]_vZ3RukJJFE2w_iSHJUs5BA!AM109</f>
        <v>0</v>
      </c>
      <c r="R167" s="33">
        <f>[1]_vZ3RukJJFE2w_iSHJUs5BA!AN109</f>
        <v>0</v>
      </c>
      <c r="S167" s="33">
        <f>[1]_vZ3RukJJFE2w_iSHJUs5BA!AO109</f>
        <v>0</v>
      </c>
      <c r="T167" s="25">
        <f t="shared" si="10"/>
        <v>0</v>
      </c>
    </row>
    <row r="168" spans="1:28" x14ac:dyDescent="0.3">
      <c r="A168" t="str">
        <v/>
      </c>
      <c r="B168" s="23"/>
      <c r="C168" s="24"/>
      <c r="D168" s="24"/>
      <c r="E168" s="43"/>
      <c r="F168" s="24"/>
      <c r="G168" s="51"/>
      <c r="H168" s="48" t="str">
        <f>IFERROR(INDEX([1]_vZ3RukJJFE2w_iSHJUs5BA!$AE$128:$AE$137,[1]_vZ3RukJJFE2w_iSHJUs5BA!$L110),"")</f>
        <v/>
      </c>
      <c r="I168" s="51"/>
      <c r="J168" s="23"/>
      <c r="K168" s="24" t="s">
        <v>115</v>
      </c>
      <c r="M168" s="33">
        <f>[1]_vZ3RukJJFE2w_iSHJUs5BA!AI110</f>
        <v>0</v>
      </c>
      <c r="N168" s="33">
        <f>[1]_vZ3RukJJFE2w_iSHJUs5BA!AJ110</f>
        <v>0</v>
      </c>
      <c r="O168" s="33">
        <f>[1]_vZ3RukJJFE2w_iSHJUs5BA!AK110</f>
        <v>0</v>
      </c>
      <c r="P168" s="33">
        <f>[1]_vZ3RukJJFE2w_iSHJUs5BA!AL110</f>
        <v>0</v>
      </c>
      <c r="Q168" s="33">
        <f>[1]_vZ3RukJJFE2w_iSHJUs5BA!AM110</f>
        <v>0</v>
      </c>
      <c r="R168" s="33">
        <f>[1]_vZ3RukJJFE2w_iSHJUs5BA!AN110</f>
        <v>0</v>
      </c>
      <c r="S168" s="33">
        <f>[1]_vZ3RukJJFE2w_iSHJUs5BA!AO110</f>
        <v>0</v>
      </c>
      <c r="T168" s="25">
        <f t="shared" si="10"/>
        <v>0</v>
      </c>
    </row>
    <row r="169" spans="1:28" x14ac:dyDescent="0.3">
      <c r="A169" t="str">
        <v/>
      </c>
      <c r="B169" s="23"/>
      <c r="C169" s="24"/>
      <c r="D169" s="24"/>
      <c r="E169" s="43"/>
      <c r="F169" s="24"/>
      <c r="G169" s="51"/>
      <c r="H169" s="48" t="str">
        <f>IFERROR(INDEX([1]_vZ3RukJJFE2w_iSHJUs5BA!$AE$128:$AE$137,[1]_vZ3RukJJFE2w_iSHJUs5BA!$L111),"")</f>
        <v/>
      </c>
      <c r="I169" s="51"/>
      <c r="J169" s="23"/>
      <c r="K169" s="24" t="s">
        <v>115</v>
      </c>
      <c r="M169" s="33">
        <f>[1]_vZ3RukJJFE2w_iSHJUs5BA!AI111</f>
        <v>0</v>
      </c>
      <c r="N169" s="33">
        <f>[1]_vZ3RukJJFE2w_iSHJUs5BA!AJ111</f>
        <v>0</v>
      </c>
      <c r="O169" s="33">
        <f>[1]_vZ3RukJJFE2w_iSHJUs5BA!AK111</f>
        <v>0</v>
      </c>
      <c r="P169" s="33">
        <f>[1]_vZ3RukJJFE2w_iSHJUs5BA!AL111</f>
        <v>0</v>
      </c>
      <c r="Q169" s="33">
        <f>[1]_vZ3RukJJFE2w_iSHJUs5BA!AM111</f>
        <v>0</v>
      </c>
      <c r="R169" s="33">
        <f>[1]_vZ3RukJJFE2w_iSHJUs5BA!AN111</f>
        <v>0</v>
      </c>
      <c r="S169" s="33">
        <f>[1]_vZ3RukJJFE2w_iSHJUs5BA!AO111</f>
        <v>0</v>
      </c>
      <c r="T169" s="25">
        <f t="shared" si="10"/>
        <v>0</v>
      </c>
    </row>
    <row r="170" spans="1:28" x14ac:dyDescent="0.3">
      <c r="A170" t="str">
        <v/>
      </c>
      <c r="M170" s="29" t="str">
        <f>IF(MIN($C$174:$AB$174)&lt;0,"!","Ok")</f>
        <v>Ok</v>
      </c>
      <c r="N170" s="29" t="str">
        <f>IF(MIN($C$175:$AB$175)&lt;0,"!","Ok")</f>
        <v>Ok</v>
      </c>
      <c r="O170" s="29" t="str">
        <f>IF(MIN($C$176:$AB$176)&lt;0,"!","Ok")</f>
        <v>Ok</v>
      </c>
      <c r="P170" s="29" t="str">
        <f>IF(MIN($C$177:$AB$177)&lt;0,"!","Ok")</f>
        <v>Ok</v>
      </c>
      <c r="Q170" s="29" t="str">
        <f>IF(MIN($C$178:$AB$178)&lt;0,"!","Ok")</f>
        <v>Ok</v>
      </c>
      <c r="R170" s="29" t="str">
        <f>IF(MIN($C$179:$AB$179)&lt;0,"!","Ok")</f>
        <v>Ok</v>
      </c>
      <c r="S170" s="29" t="str">
        <f>IF(MIN($C$180:$AB$180)&lt;0,"!","Ok")</f>
        <v>Ok</v>
      </c>
    </row>
    <row r="171" spans="1:28" x14ac:dyDescent="0.3">
      <c r="A171" t="str">
        <v/>
      </c>
      <c r="B171" s="35" t="s">
        <v>116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x14ac:dyDescent="0.3">
      <c r="A172" t="str">
        <v/>
      </c>
    </row>
    <row r="173" spans="1:28" x14ac:dyDescent="0.3">
      <c r="A173" t="str">
        <v/>
      </c>
      <c r="C173" s="46">
        <v>2017</v>
      </c>
      <c r="D173" s="46">
        <v>2018</v>
      </c>
      <c r="E173" s="46">
        <v>2019</v>
      </c>
      <c r="F173" s="46">
        <v>2020</v>
      </c>
      <c r="G173" s="46">
        <v>2021</v>
      </c>
      <c r="H173" s="46">
        <v>2022</v>
      </c>
      <c r="I173" s="46">
        <v>2023</v>
      </c>
      <c r="J173" s="46">
        <v>2024</v>
      </c>
      <c r="K173" s="46">
        <v>2025</v>
      </c>
      <c r="L173" s="46">
        <v>2026</v>
      </c>
      <c r="M173" s="46">
        <v>2027</v>
      </c>
      <c r="N173" s="46">
        <v>2028</v>
      </c>
      <c r="O173" s="46">
        <v>2029</v>
      </c>
      <c r="P173" s="46">
        <v>2030</v>
      </c>
      <c r="Q173" s="46">
        <v>2031</v>
      </c>
      <c r="R173" s="46">
        <v>2032</v>
      </c>
      <c r="S173" s="46">
        <v>2033</v>
      </c>
      <c r="T173" s="46">
        <v>2034</v>
      </c>
      <c r="U173" s="46">
        <v>2035</v>
      </c>
      <c r="V173" s="46">
        <v>2036</v>
      </c>
      <c r="W173" s="46">
        <v>2037</v>
      </c>
      <c r="X173" s="46">
        <v>2038</v>
      </c>
      <c r="Y173" s="46">
        <v>2039</v>
      </c>
      <c r="Z173" s="46">
        <v>2040</v>
      </c>
      <c r="AA173" s="46">
        <v>2041</v>
      </c>
      <c r="AB173" s="46">
        <v>2042</v>
      </c>
    </row>
    <row r="174" spans="1:28" x14ac:dyDescent="0.3">
      <c r="A174" t="str">
        <v/>
      </c>
      <c r="B174" s="31" t="str">
        <f>'1L inputs'!$B27</f>
        <v>Current product 1</v>
      </c>
      <c r="C174" s="25">
        <f>[1]_vZ3RukJJFE2w_iSHJUs5BA!E209</f>
        <v>0.4</v>
      </c>
      <c r="D174" s="25">
        <f>[1]_vZ3RukJJFE2w_iSHJUs5BA!F209</f>
        <v>0.43</v>
      </c>
      <c r="E174" s="25">
        <f>[1]_vZ3RukJJFE2w_iSHJUs5BA!G209</f>
        <v>0.41803870868933884</v>
      </c>
      <c r="F174" s="25">
        <f>[1]_vZ3RukJJFE2w_iSHJUs5BA!H209</f>
        <v>0.4015701715081148</v>
      </c>
      <c r="G174" s="25">
        <f>[1]_vZ3RukJJFE2w_iSHJUs5BA!I209</f>
        <v>0.390231726816334</v>
      </c>
      <c r="H174" s="25">
        <f>[1]_vZ3RukJJFE2w_iSHJUs5BA!J209</f>
        <v>0.39769953859452745</v>
      </c>
      <c r="I174" s="25">
        <f>[1]_vZ3RukJJFE2w_iSHJUs5BA!K209</f>
        <v>0.40029213763880966</v>
      </c>
      <c r="J174" s="25">
        <f>[1]_vZ3RukJJFE2w_iSHJUs5BA!L209</f>
        <v>0.40123758117466318</v>
      </c>
      <c r="K174" s="25">
        <f>[1]_vZ3RukJJFE2w_iSHJUs5BA!M209</f>
        <v>0.40123758117466318</v>
      </c>
      <c r="L174" s="25">
        <f>[1]_vZ3RukJJFE2w_iSHJUs5BA!N209</f>
        <v>0.40123758117466318</v>
      </c>
      <c r="M174" s="25">
        <f>[1]_vZ3RukJJFE2w_iSHJUs5BA!O209</f>
        <v>0.40123758117466318</v>
      </c>
      <c r="N174" s="25">
        <f>[1]_vZ3RukJJFE2w_iSHJUs5BA!P209</f>
        <v>0.40123758117466318</v>
      </c>
      <c r="O174" s="25">
        <f>[1]_vZ3RukJJFE2w_iSHJUs5BA!Q209</f>
        <v>0.40123758117466318</v>
      </c>
      <c r="P174" s="25">
        <f>[1]_vZ3RukJJFE2w_iSHJUs5BA!R209</f>
        <v>0.40123758117466318</v>
      </c>
      <c r="Q174" s="25">
        <f>[1]_vZ3RukJJFE2w_iSHJUs5BA!S209</f>
        <v>0.43807144703048578</v>
      </c>
      <c r="R174" s="25">
        <f>[1]_vZ3RukJJFE2w_iSHJUs5BA!T209</f>
        <v>0.44881356151872021</v>
      </c>
      <c r="S174" s="25">
        <f>[1]_vZ3RukJJFE2w_iSHJUs5BA!U209</f>
        <v>0.44881356151872021</v>
      </c>
      <c r="T174" s="25">
        <f>[1]_vZ3RukJJFE2w_iSHJUs5BA!V209</f>
        <v>0.44881356151872021</v>
      </c>
      <c r="U174" s="25">
        <f>[1]_vZ3RukJJFE2w_iSHJUs5BA!W209</f>
        <v>0.44881356151872021</v>
      </c>
      <c r="V174" s="25">
        <f>[1]_vZ3RukJJFE2w_iSHJUs5BA!X209</f>
        <v>0.44881356151872021</v>
      </c>
      <c r="W174" s="25">
        <f>[1]_vZ3RukJJFE2w_iSHJUs5BA!Y209</f>
        <v>0.44881356151872021</v>
      </c>
      <c r="X174" s="25">
        <f>[1]_vZ3RukJJFE2w_iSHJUs5BA!Z209</f>
        <v>0.44881356151872021</v>
      </c>
      <c r="Y174" s="25">
        <f>[1]_vZ3RukJJFE2w_iSHJUs5BA!AA209</f>
        <v>0.44881356151872021</v>
      </c>
      <c r="Z174" s="25">
        <f>[1]_vZ3RukJJFE2w_iSHJUs5BA!AB209</f>
        <v>0.44881356151872021</v>
      </c>
      <c r="AA174" s="25">
        <f>[1]_vZ3RukJJFE2w_iSHJUs5BA!AC209</f>
        <v>0.44881356151872021</v>
      </c>
      <c r="AB174" s="25">
        <f>[1]_vZ3RukJJFE2w_iSHJUs5BA!AD209</f>
        <v>0.44881356151872021</v>
      </c>
    </row>
    <row r="175" spans="1:28" x14ac:dyDescent="0.3">
      <c r="A175" t="str">
        <v/>
      </c>
      <c r="B175" s="31" t="str">
        <f>'1L inputs'!$B28</f>
        <v>Current product 2</v>
      </c>
      <c r="C175" s="25">
        <f>[1]_vZ3RukJJFE2w_iSHJUs5BA!E210</f>
        <v>0.4</v>
      </c>
      <c r="D175" s="25">
        <f>[1]_vZ3RukJJFE2w_iSHJUs5BA!F210</f>
        <v>0.39</v>
      </c>
      <c r="E175" s="25">
        <f>[1]_vZ3RukJJFE2w_iSHJUs5BA!G210</f>
        <v>0.36343677341240571</v>
      </c>
      <c r="F175" s="25">
        <f>[1]_vZ3RukJJFE2w_iSHJUs5BA!H210</f>
        <v>0.32843525697588721</v>
      </c>
      <c r="G175" s="25">
        <f>[1]_vZ3RukJJFE2w_iSHJUs5BA!I210</f>
        <v>0.30137375309318859</v>
      </c>
      <c r="H175" s="25">
        <f>[1]_vZ3RukJJFE2w_iSHJUs5BA!J210</f>
        <v>0.29539950367063383</v>
      </c>
      <c r="I175" s="25">
        <f>[1]_vZ3RukJJFE2w_iSHJUs5BA!K210</f>
        <v>0.29332542443520804</v>
      </c>
      <c r="J175" s="25">
        <f>[1]_vZ3RukJJFE2w_iSHJUs5BA!L210</f>
        <v>0.29256906960652523</v>
      </c>
      <c r="K175" s="25">
        <f>[1]_vZ3RukJJFE2w_iSHJUs5BA!M210</f>
        <v>0.29256906960652523</v>
      </c>
      <c r="L175" s="25">
        <f>[1]_vZ3RukJJFE2w_iSHJUs5BA!N210</f>
        <v>0.29256906960652523</v>
      </c>
      <c r="M175" s="25">
        <f>[1]_vZ3RukJJFE2w_iSHJUs5BA!O210</f>
        <v>0.29256906960652523</v>
      </c>
      <c r="N175" s="25">
        <f>[1]_vZ3RukJJFE2w_iSHJUs5BA!P210</f>
        <v>0.29256906960652523</v>
      </c>
      <c r="O175" s="25">
        <f>[1]_vZ3RukJJFE2w_iSHJUs5BA!Q210</f>
        <v>0.29256906960652523</v>
      </c>
      <c r="P175" s="25">
        <f>[1]_vZ3RukJJFE2w_iSHJUs5BA!R210</f>
        <v>0.29256906960652523</v>
      </c>
      <c r="Q175" s="25">
        <f>[1]_vZ3RukJJFE2w_iSHJUs5BA!S210</f>
        <v>0.31942709679306258</v>
      </c>
      <c r="R175" s="25">
        <f>[1]_vZ3RukJJFE2w_iSHJUs5BA!T210</f>
        <v>0.32725988860740013</v>
      </c>
      <c r="S175" s="25">
        <f>[1]_vZ3RukJJFE2w_iSHJUs5BA!U210</f>
        <v>0.32725988860740013</v>
      </c>
      <c r="T175" s="25">
        <f>[1]_vZ3RukJJFE2w_iSHJUs5BA!V210</f>
        <v>0.32725988860740013</v>
      </c>
      <c r="U175" s="25">
        <f>[1]_vZ3RukJJFE2w_iSHJUs5BA!W210</f>
        <v>0.32725988860740013</v>
      </c>
      <c r="V175" s="25">
        <f>[1]_vZ3RukJJFE2w_iSHJUs5BA!X210</f>
        <v>0.32725988860740013</v>
      </c>
      <c r="W175" s="25">
        <f>[1]_vZ3RukJJFE2w_iSHJUs5BA!Y210</f>
        <v>0.32725988860740013</v>
      </c>
      <c r="X175" s="25">
        <f>[1]_vZ3RukJJFE2w_iSHJUs5BA!Z210</f>
        <v>0.32725988860740013</v>
      </c>
      <c r="Y175" s="25">
        <f>[1]_vZ3RukJJFE2w_iSHJUs5BA!AA210</f>
        <v>0.32725988860740013</v>
      </c>
      <c r="Z175" s="25">
        <f>[1]_vZ3RukJJFE2w_iSHJUs5BA!AB210</f>
        <v>0.32725988860740013</v>
      </c>
      <c r="AA175" s="25">
        <f>[1]_vZ3RukJJFE2w_iSHJUs5BA!AC210</f>
        <v>0.32725988860740013</v>
      </c>
      <c r="AB175" s="25">
        <f>[1]_vZ3RukJJFE2w_iSHJUs5BA!AD210</f>
        <v>0.32725988860740013</v>
      </c>
    </row>
    <row r="176" spans="1:28" x14ac:dyDescent="0.3">
      <c r="A176" t="str">
        <v/>
      </c>
      <c r="B176" s="31" t="str">
        <f>'1L inputs'!$B29</f>
        <v>Current product 3</v>
      </c>
      <c r="C176" s="25">
        <f>[1]_vZ3RukJJFE2w_iSHJUs5BA!E211</f>
        <v>0.2</v>
      </c>
      <c r="D176" s="25">
        <f>[1]_vZ3RukJJFE2w_iSHJUs5BA!F211</f>
        <v>0.18</v>
      </c>
      <c r="E176" s="25">
        <f>[1]_vZ3RukJJFE2w_iSHJUs5BA!G211</f>
        <v>0.16929800613241999</v>
      </c>
      <c r="F176" s="25">
        <f>[1]_vZ3RukJJFE2w_iSHJUs5BA!H211</f>
        <v>0.1551327107290485</v>
      </c>
      <c r="G176" s="25">
        <f>[1]_vZ3RukJJFE2w_iSHJUs5BA!I211</f>
        <v>0.14430614753769239</v>
      </c>
      <c r="H176" s="25">
        <f>[1]_vZ3RukJJFE2w_iSHJUs5BA!J211</f>
        <v>0.1428125851820537</v>
      </c>
      <c r="I176" s="25">
        <f>[1]_vZ3RukJJFE2w_iSHJUs5BA!K211</f>
        <v>0.14229406537319728</v>
      </c>
      <c r="J176" s="25">
        <f>[1]_vZ3RukJJFE2w_iSHJUs5BA!L211</f>
        <v>0.14210497666602656</v>
      </c>
      <c r="K176" s="25">
        <f>[1]_vZ3RukJJFE2w_iSHJUs5BA!M211</f>
        <v>0.14210497666602656</v>
      </c>
      <c r="L176" s="25">
        <f>[1]_vZ3RukJJFE2w_iSHJUs5BA!N211</f>
        <v>0.14210497666602656</v>
      </c>
      <c r="M176" s="25">
        <f>[1]_vZ3RukJJFE2w_iSHJUs5BA!O211</f>
        <v>0.14210497666602656</v>
      </c>
      <c r="N176" s="25">
        <f>[1]_vZ3RukJJFE2w_iSHJUs5BA!P211</f>
        <v>0.14210497666602656</v>
      </c>
      <c r="O176" s="25">
        <f>[1]_vZ3RukJJFE2w_iSHJUs5BA!Q211</f>
        <v>0.14210497666602656</v>
      </c>
      <c r="P176" s="25">
        <f>[1]_vZ3RukJJFE2w_iSHJUs5BA!R211</f>
        <v>0.14210497666602656</v>
      </c>
      <c r="Q176" s="25">
        <f>[1]_vZ3RukJJFE2w_iSHJUs5BA!S211</f>
        <v>0.15515030415663039</v>
      </c>
      <c r="R176" s="25">
        <f>[1]_vZ3RukJJFE2w_iSHJUs5BA!T211</f>
        <v>0.15895480303788009</v>
      </c>
      <c r="S176" s="25">
        <f>[1]_vZ3RukJJFE2w_iSHJUs5BA!U211</f>
        <v>0.15895480303788009</v>
      </c>
      <c r="T176" s="25">
        <f>[1]_vZ3RukJJFE2w_iSHJUs5BA!V211</f>
        <v>0.15895480303788009</v>
      </c>
      <c r="U176" s="25">
        <f>[1]_vZ3RukJJFE2w_iSHJUs5BA!W211</f>
        <v>0.15895480303788009</v>
      </c>
      <c r="V176" s="25">
        <f>[1]_vZ3RukJJFE2w_iSHJUs5BA!X211</f>
        <v>0.15895480303788009</v>
      </c>
      <c r="W176" s="25">
        <f>[1]_vZ3RukJJFE2w_iSHJUs5BA!Y211</f>
        <v>0.15895480303788009</v>
      </c>
      <c r="X176" s="25">
        <f>[1]_vZ3RukJJFE2w_iSHJUs5BA!Z211</f>
        <v>0.15895480303788009</v>
      </c>
      <c r="Y176" s="25">
        <f>[1]_vZ3RukJJFE2w_iSHJUs5BA!AA211</f>
        <v>0.15895480303788009</v>
      </c>
      <c r="Z176" s="25">
        <f>[1]_vZ3RukJJFE2w_iSHJUs5BA!AB211</f>
        <v>0.15895480303788009</v>
      </c>
      <c r="AA176" s="25">
        <f>[1]_vZ3RukJJFE2w_iSHJUs5BA!AC211</f>
        <v>0.15895480303788009</v>
      </c>
      <c r="AB176" s="25">
        <f>[1]_vZ3RukJJFE2w_iSHJUs5BA!AD211</f>
        <v>0.15895480303788009</v>
      </c>
    </row>
    <row r="177" spans="1:28" x14ac:dyDescent="0.3">
      <c r="A177" t="str">
        <v/>
      </c>
      <c r="B177" s="31" t="str">
        <f>'1L inputs'!$B30</f>
        <v>Our NEW Product</v>
      </c>
      <c r="C177" s="25">
        <f>[1]_vZ3RukJJFE2w_iSHJUs5BA!E212</f>
        <v>0</v>
      </c>
      <c r="D177" s="25">
        <f>[1]_vZ3RukJJFE2w_iSHJUs5BA!F212</f>
        <v>0</v>
      </c>
      <c r="E177" s="25">
        <f>[1]_vZ3RukJJFE2w_iSHJUs5BA!G212</f>
        <v>4.9226511765835507E-2</v>
      </c>
      <c r="F177" s="25">
        <f>[1]_vZ3RukJJFE2w_iSHJUs5BA!H212</f>
        <v>0.1148618607869495</v>
      </c>
      <c r="G177" s="25">
        <f>[1]_vZ3RukJJFE2w_iSHJUs5BA!I212</f>
        <v>0.16408837255278502</v>
      </c>
      <c r="H177" s="25">
        <f>[1]_vZ3RukJJFE2w_iSHJUs5BA!J212</f>
        <v>0.16408837255278502</v>
      </c>
      <c r="I177" s="25">
        <f>[1]_vZ3RukJJFE2w_iSHJUs5BA!K212</f>
        <v>0.16408837255278502</v>
      </c>
      <c r="J177" s="25">
        <f>[1]_vZ3RukJJFE2w_iSHJUs5BA!L212</f>
        <v>0.16408837255278502</v>
      </c>
      <c r="K177" s="25">
        <f>[1]_vZ3RukJJFE2w_iSHJUs5BA!M212</f>
        <v>0.16408837255278502</v>
      </c>
      <c r="L177" s="25">
        <f>[1]_vZ3RukJJFE2w_iSHJUs5BA!N212</f>
        <v>0.15995550365830433</v>
      </c>
      <c r="M177" s="25">
        <f>[1]_vZ3RukJJFE2w_iSHJUs5BA!O212</f>
        <v>0.13077521568174541</v>
      </c>
      <c r="N177" s="25">
        <f>[1]_vZ3RukJJFE2w_iSHJUs5BA!P212</f>
        <v>0.11556223334290371</v>
      </c>
      <c r="O177" s="25">
        <f>[1]_vZ3RukJJFE2w_iSHJUs5BA!Q212</f>
        <v>0.1144702490906771</v>
      </c>
      <c r="P177" s="25">
        <f>[1]_vZ3RukJJFE2w_iSHJUs5BA!R212</f>
        <v>0.1144702490906771</v>
      </c>
      <c r="Q177" s="25">
        <f>[1]_vZ3RukJJFE2w_iSHJUs5BA!S212</f>
        <v>3.317805317811312E-2</v>
      </c>
      <c r="R177" s="25">
        <f>[1]_vZ3RukJJFE2w_iSHJUs5BA!T212</f>
        <v>9.4702490906771047E-3</v>
      </c>
      <c r="S177" s="25">
        <f>[1]_vZ3RukJJFE2w_iSHJUs5BA!U212</f>
        <v>9.4702490906771047E-3</v>
      </c>
      <c r="T177" s="25">
        <f>[1]_vZ3RukJJFE2w_iSHJUs5BA!V212</f>
        <v>9.4702490906771047E-3</v>
      </c>
      <c r="U177" s="25">
        <f>[1]_vZ3RukJJFE2w_iSHJUs5BA!W212</f>
        <v>9.4702490906771047E-3</v>
      </c>
      <c r="V177" s="25">
        <f>[1]_vZ3RukJJFE2w_iSHJUs5BA!X212</f>
        <v>9.4702490906771047E-3</v>
      </c>
      <c r="W177" s="25">
        <f>[1]_vZ3RukJJFE2w_iSHJUs5BA!Y212</f>
        <v>9.4702490906771047E-3</v>
      </c>
      <c r="X177" s="25">
        <f>[1]_vZ3RukJJFE2w_iSHJUs5BA!Z212</f>
        <v>9.4702490906771047E-3</v>
      </c>
      <c r="Y177" s="25">
        <f>[1]_vZ3RukJJFE2w_iSHJUs5BA!AA212</f>
        <v>9.4702490906771047E-3</v>
      </c>
      <c r="Z177" s="25">
        <f>[1]_vZ3RukJJFE2w_iSHJUs5BA!AB212</f>
        <v>9.4702490906771047E-3</v>
      </c>
      <c r="AA177" s="25">
        <f>[1]_vZ3RukJJFE2w_iSHJUs5BA!AC212</f>
        <v>9.4702490906771047E-3</v>
      </c>
      <c r="AB177" s="25">
        <f>[1]_vZ3RukJJFE2w_iSHJUs5BA!AD212</f>
        <v>9.4702490906771047E-3</v>
      </c>
    </row>
    <row r="178" spans="1:28" x14ac:dyDescent="0.3">
      <c r="A178" t="str">
        <v/>
      </c>
      <c r="B178" s="31" t="str">
        <f>'1L inputs'!$B31</f>
        <v>Generic 1</v>
      </c>
      <c r="C178" s="25">
        <f>[1]_vZ3RukJJFE2w_iSHJUs5BA!E213</f>
        <v>0</v>
      </c>
      <c r="D178" s="25">
        <f>[1]_vZ3RukJJFE2w_iSHJUs5BA!F213</f>
        <v>0</v>
      </c>
      <c r="E178" s="25">
        <f>[1]_vZ3RukJJFE2w_iSHJUs5BA!G213</f>
        <v>0</v>
      </c>
      <c r="F178" s="25">
        <f>[1]_vZ3RukJJFE2w_iSHJUs5BA!H213</f>
        <v>0</v>
      </c>
      <c r="G178" s="25">
        <f>[1]_vZ3RukJJFE2w_iSHJUs5BA!I213</f>
        <v>0</v>
      </c>
      <c r="H178" s="25">
        <f>[1]_vZ3RukJJFE2w_iSHJUs5BA!J213</f>
        <v>0</v>
      </c>
      <c r="I178" s="25">
        <f>[1]_vZ3RukJJFE2w_iSHJUs5BA!K213</f>
        <v>0</v>
      </c>
      <c r="J178" s="25">
        <f>[1]_vZ3RukJJFE2w_iSHJUs5BA!L213</f>
        <v>0</v>
      </c>
      <c r="K178" s="25">
        <f>[1]_vZ3RukJJFE2w_iSHJUs5BA!M213</f>
        <v>0</v>
      </c>
      <c r="L178" s="25">
        <f>[1]_vZ3RukJJFE2w_iSHJUs5BA!N213</f>
        <v>4.1328688944806862E-3</v>
      </c>
      <c r="M178" s="25">
        <f>[1]_vZ3RukJJFE2w_iSHJUs5BA!O213</f>
        <v>3.3313156871039619E-2</v>
      </c>
      <c r="N178" s="25">
        <f>[1]_vZ3RukJJFE2w_iSHJUs5BA!P213</f>
        <v>4.8526139209881317E-2</v>
      </c>
      <c r="O178" s="25">
        <f>[1]_vZ3RukJJFE2w_iSHJUs5BA!Q213</f>
        <v>4.9618123462107921E-2</v>
      </c>
      <c r="P178" s="25">
        <f>[1]_vZ3RukJJFE2w_iSHJUs5BA!R213</f>
        <v>4.9618123462107921E-2</v>
      </c>
      <c r="Q178" s="25">
        <f>[1]_vZ3RukJJFE2w_iSHJUs5BA!S213</f>
        <v>5.4173098841708123E-2</v>
      </c>
      <c r="R178" s="25">
        <f>[1]_vZ3RukJJFE2w_iSHJUs5BA!T213</f>
        <v>5.5501497745322509E-2</v>
      </c>
      <c r="S178" s="25">
        <f>[1]_vZ3RukJJFE2w_iSHJUs5BA!U213</f>
        <v>5.5501497745322509E-2</v>
      </c>
      <c r="T178" s="25">
        <f>[1]_vZ3RukJJFE2w_iSHJUs5BA!V213</f>
        <v>5.5501497745322509E-2</v>
      </c>
      <c r="U178" s="25">
        <f>[1]_vZ3RukJJFE2w_iSHJUs5BA!W213</f>
        <v>5.5501497745322509E-2</v>
      </c>
      <c r="V178" s="25">
        <f>[1]_vZ3RukJJFE2w_iSHJUs5BA!X213</f>
        <v>5.5501497745322509E-2</v>
      </c>
      <c r="W178" s="25">
        <f>[1]_vZ3RukJJFE2w_iSHJUs5BA!Y213</f>
        <v>5.5501497745322509E-2</v>
      </c>
      <c r="X178" s="25">
        <f>[1]_vZ3RukJJFE2w_iSHJUs5BA!Z213</f>
        <v>5.5501497745322509E-2</v>
      </c>
      <c r="Y178" s="25">
        <f>[1]_vZ3RukJJFE2w_iSHJUs5BA!AA213</f>
        <v>5.5501497745322509E-2</v>
      </c>
      <c r="Z178" s="25">
        <f>[1]_vZ3RukJJFE2w_iSHJUs5BA!AB213</f>
        <v>5.5501497745322509E-2</v>
      </c>
      <c r="AA178" s="25">
        <f>[1]_vZ3RukJJFE2w_iSHJUs5BA!AC213</f>
        <v>5.5501497745322509E-2</v>
      </c>
      <c r="AB178" s="25">
        <f>[1]_vZ3RukJJFE2w_iSHJUs5BA!AD213</f>
        <v>5.5501497745322509E-2</v>
      </c>
    </row>
    <row r="179" spans="1:28" x14ac:dyDescent="0.3">
      <c r="A179" t="str">
        <v/>
      </c>
      <c r="B179" s="31" t="str">
        <f>'1L inputs'!$B32</f>
        <v>New Product 1</v>
      </c>
      <c r="C179" s="25">
        <f>[1]_vZ3RukJJFE2w_iSHJUs5BA!E214</f>
        <v>0</v>
      </c>
      <c r="D179" s="25">
        <f>[1]_vZ3RukJJFE2w_iSHJUs5BA!F214</f>
        <v>0</v>
      </c>
      <c r="E179" s="25">
        <f>[1]_vZ3RukJJFE2w_iSHJUs5BA!G214</f>
        <v>0</v>
      </c>
      <c r="F179" s="25">
        <f>[1]_vZ3RukJJFE2w_iSHJUs5BA!H214</f>
        <v>0</v>
      </c>
      <c r="G179" s="25">
        <f>[1]_vZ3RukJJFE2w_iSHJUs5BA!I214</f>
        <v>0</v>
      </c>
      <c r="H179" s="25">
        <f>[1]_vZ3RukJJFE2w_iSHJUs5BA!J214</f>
        <v>0</v>
      </c>
      <c r="I179" s="25">
        <f>[1]_vZ3RukJJFE2w_iSHJUs5BA!K214</f>
        <v>0</v>
      </c>
      <c r="J179" s="25">
        <f>[1]_vZ3RukJJFE2w_iSHJUs5BA!L214</f>
        <v>0</v>
      </c>
      <c r="K179" s="25">
        <f>[1]_vZ3RukJJFE2w_iSHJUs5BA!M214</f>
        <v>0</v>
      </c>
      <c r="L179" s="25">
        <f>[1]_vZ3RukJJFE2w_iSHJUs5BA!N214</f>
        <v>0</v>
      </c>
      <c r="M179" s="25">
        <f>[1]_vZ3RukJJFE2w_iSHJUs5BA!O214</f>
        <v>0</v>
      </c>
      <c r="N179" s="25">
        <f>[1]_vZ3RukJJFE2w_iSHJUs5BA!P214</f>
        <v>0</v>
      </c>
      <c r="O179" s="25">
        <f>[1]_vZ3RukJJFE2w_iSHJUs5BA!Q214</f>
        <v>0</v>
      </c>
      <c r="P179" s="25">
        <f>[1]_vZ3RukJJFE2w_iSHJUs5BA!R214</f>
        <v>0</v>
      </c>
      <c r="Q179" s="25">
        <f>[1]_vZ3RukJJFE2w_iSHJUs5BA!S214</f>
        <v>0</v>
      </c>
      <c r="R179" s="25">
        <f>[1]_vZ3RukJJFE2w_iSHJUs5BA!T214</f>
        <v>0</v>
      </c>
      <c r="S179" s="25">
        <f>[1]_vZ3RukJJFE2w_iSHJUs5BA!U214</f>
        <v>0</v>
      </c>
      <c r="T179" s="25">
        <f>[1]_vZ3RukJJFE2w_iSHJUs5BA!V214</f>
        <v>0</v>
      </c>
      <c r="U179" s="25">
        <f>[1]_vZ3RukJJFE2w_iSHJUs5BA!W214</f>
        <v>0</v>
      </c>
      <c r="V179" s="25">
        <f>[1]_vZ3RukJJFE2w_iSHJUs5BA!X214</f>
        <v>0</v>
      </c>
      <c r="W179" s="25">
        <f>[1]_vZ3RukJJFE2w_iSHJUs5BA!Y214</f>
        <v>0</v>
      </c>
      <c r="X179" s="25">
        <f>[1]_vZ3RukJJFE2w_iSHJUs5BA!Z214</f>
        <v>0</v>
      </c>
      <c r="Y179" s="25">
        <f>[1]_vZ3RukJJFE2w_iSHJUs5BA!AA214</f>
        <v>0</v>
      </c>
      <c r="Z179" s="25">
        <f>[1]_vZ3RukJJFE2w_iSHJUs5BA!AB214</f>
        <v>0</v>
      </c>
      <c r="AA179" s="25">
        <f>[1]_vZ3RukJJFE2w_iSHJUs5BA!AC214</f>
        <v>0</v>
      </c>
      <c r="AB179" s="25">
        <f>[1]_vZ3RukJJFE2w_iSHJUs5BA!AD214</f>
        <v>0</v>
      </c>
    </row>
    <row r="180" spans="1:28" x14ac:dyDescent="0.3">
      <c r="A180" t="str">
        <v/>
      </c>
      <c r="B180" s="31" t="str">
        <f>'1L inputs'!$B33</f>
        <v>New Product 2</v>
      </c>
      <c r="C180" s="25">
        <f>[1]_vZ3RukJJFE2w_iSHJUs5BA!E215</f>
        <v>0</v>
      </c>
      <c r="D180" s="25">
        <f>[1]_vZ3RukJJFE2w_iSHJUs5BA!F215</f>
        <v>0</v>
      </c>
      <c r="E180" s="25">
        <f>[1]_vZ3RukJJFE2w_iSHJUs5BA!G215</f>
        <v>0</v>
      </c>
      <c r="F180" s="25">
        <f>[1]_vZ3RukJJFE2w_iSHJUs5BA!H215</f>
        <v>0</v>
      </c>
      <c r="G180" s="25">
        <f>[1]_vZ3RukJJFE2w_iSHJUs5BA!I215</f>
        <v>0</v>
      </c>
      <c r="H180" s="25">
        <f>[1]_vZ3RukJJFE2w_iSHJUs5BA!J215</f>
        <v>0</v>
      </c>
      <c r="I180" s="25">
        <f>[1]_vZ3RukJJFE2w_iSHJUs5BA!K215</f>
        <v>0</v>
      </c>
      <c r="J180" s="25">
        <f>[1]_vZ3RukJJFE2w_iSHJUs5BA!L215</f>
        <v>0</v>
      </c>
      <c r="K180" s="25">
        <f>[1]_vZ3RukJJFE2w_iSHJUs5BA!M215</f>
        <v>0</v>
      </c>
      <c r="L180" s="25">
        <f>[1]_vZ3RukJJFE2w_iSHJUs5BA!N215</f>
        <v>0</v>
      </c>
      <c r="M180" s="25">
        <f>[1]_vZ3RukJJFE2w_iSHJUs5BA!O215</f>
        <v>0</v>
      </c>
      <c r="N180" s="25">
        <f>[1]_vZ3RukJJFE2w_iSHJUs5BA!P215</f>
        <v>0</v>
      </c>
      <c r="O180" s="25">
        <f>[1]_vZ3RukJJFE2w_iSHJUs5BA!Q215</f>
        <v>0</v>
      </c>
      <c r="P180" s="25">
        <f>[1]_vZ3RukJJFE2w_iSHJUs5BA!R215</f>
        <v>0</v>
      </c>
      <c r="Q180" s="25">
        <f>[1]_vZ3RukJJFE2w_iSHJUs5BA!S215</f>
        <v>0</v>
      </c>
      <c r="R180" s="25">
        <f>[1]_vZ3RukJJFE2w_iSHJUs5BA!T215</f>
        <v>0</v>
      </c>
      <c r="S180" s="25">
        <f>[1]_vZ3RukJJFE2w_iSHJUs5BA!U215</f>
        <v>0</v>
      </c>
      <c r="T180" s="25">
        <f>[1]_vZ3RukJJFE2w_iSHJUs5BA!V215</f>
        <v>0</v>
      </c>
      <c r="U180" s="25">
        <f>[1]_vZ3RukJJFE2w_iSHJUs5BA!W215</f>
        <v>0</v>
      </c>
      <c r="V180" s="25">
        <f>[1]_vZ3RukJJFE2w_iSHJUs5BA!X215</f>
        <v>0</v>
      </c>
      <c r="W180" s="25">
        <f>[1]_vZ3RukJJFE2w_iSHJUs5BA!Y215</f>
        <v>0</v>
      </c>
      <c r="X180" s="25">
        <f>[1]_vZ3RukJJFE2w_iSHJUs5BA!Z215</f>
        <v>0</v>
      </c>
      <c r="Y180" s="25">
        <f>[1]_vZ3RukJJFE2w_iSHJUs5BA!AA215</f>
        <v>0</v>
      </c>
      <c r="Z180" s="25">
        <f>[1]_vZ3RukJJFE2w_iSHJUs5BA!AB215</f>
        <v>0</v>
      </c>
      <c r="AA180" s="25">
        <f>[1]_vZ3RukJJFE2w_iSHJUs5BA!AC215</f>
        <v>0</v>
      </c>
      <c r="AB180" s="25">
        <f>[1]_vZ3RukJJFE2w_iSHJUs5BA!AD215</f>
        <v>0</v>
      </c>
    </row>
    <row r="181" spans="1:28" x14ac:dyDescent="0.3">
      <c r="A181" t="str">
        <v/>
      </c>
      <c r="C181" s="29">
        <f t="shared" ref="C181:AB181" si="11">SUM(C174:C180)</f>
        <v>1</v>
      </c>
      <c r="D181" s="29">
        <f t="shared" si="11"/>
        <v>1</v>
      </c>
      <c r="E181" s="29">
        <f t="shared" si="11"/>
        <v>1</v>
      </c>
      <c r="F181" s="29">
        <f t="shared" si="11"/>
        <v>1.0000000000000002</v>
      </c>
      <c r="G181" s="29">
        <f t="shared" si="11"/>
        <v>1</v>
      </c>
      <c r="H181" s="29">
        <f t="shared" si="11"/>
        <v>1</v>
      </c>
      <c r="I181" s="29">
        <f t="shared" si="11"/>
        <v>1</v>
      </c>
      <c r="J181" s="29">
        <f t="shared" si="11"/>
        <v>1</v>
      </c>
      <c r="K181" s="29">
        <f t="shared" si="11"/>
        <v>1</v>
      </c>
      <c r="L181" s="29">
        <f t="shared" si="11"/>
        <v>1</v>
      </c>
      <c r="M181" s="29">
        <f t="shared" si="11"/>
        <v>1</v>
      </c>
      <c r="N181" s="29">
        <f t="shared" si="11"/>
        <v>1</v>
      </c>
      <c r="O181" s="29">
        <f t="shared" si="11"/>
        <v>0.99999999999999989</v>
      </c>
      <c r="P181" s="29">
        <f t="shared" si="11"/>
        <v>0.99999999999999989</v>
      </c>
      <c r="Q181" s="29">
        <f t="shared" si="11"/>
        <v>1.0000000000000002</v>
      </c>
      <c r="R181" s="29">
        <f t="shared" si="11"/>
        <v>1</v>
      </c>
      <c r="S181" s="29">
        <f t="shared" si="11"/>
        <v>1</v>
      </c>
      <c r="T181" s="29">
        <f t="shared" si="11"/>
        <v>1</v>
      </c>
      <c r="U181" s="29">
        <f t="shared" si="11"/>
        <v>1</v>
      </c>
      <c r="V181" s="29">
        <f t="shared" si="11"/>
        <v>1</v>
      </c>
      <c r="W181" s="29">
        <f t="shared" si="11"/>
        <v>1</v>
      </c>
      <c r="X181" s="29">
        <f t="shared" si="11"/>
        <v>1</v>
      </c>
      <c r="Y181" s="29">
        <f t="shared" si="11"/>
        <v>1</v>
      </c>
      <c r="Z181" s="29">
        <f t="shared" si="11"/>
        <v>1</v>
      </c>
      <c r="AA181" s="29">
        <f t="shared" si="11"/>
        <v>1</v>
      </c>
      <c r="AB181" s="29">
        <f t="shared" si="11"/>
        <v>1</v>
      </c>
    </row>
    <row r="182" spans="1:28" x14ac:dyDescent="0.3">
      <c r="A182" t="str">
        <v/>
      </c>
    </row>
    <row r="183" spans="1:28" x14ac:dyDescent="0.3">
      <c r="A183" t="str">
        <v/>
      </c>
      <c r="B183" s="35" t="s">
        <v>117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x14ac:dyDescent="0.3">
      <c r="A184" t="str">
        <v/>
      </c>
    </row>
    <row r="185" spans="1:28" x14ac:dyDescent="0.3">
      <c r="A185" t="str">
        <v/>
      </c>
      <c r="C185" s="46">
        <f t="shared" ref="C185:AB185" si="12">C$173</f>
        <v>2017</v>
      </c>
      <c r="D185" s="46">
        <f t="shared" si="12"/>
        <v>2018</v>
      </c>
      <c r="E185" s="46">
        <f t="shared" si="12"/>
        <v>2019</v>
      </c>
      <c r="F185" s="46">
        <f t="shared" si="12"/>
        <v>2020</v>
      </c>
      <c r="G185" s="46">
        <f t="shared" si="12"/>
        <v>2021</v>
      </c>
      <c r="H185" s="46">
        <f t="shared" si="12"/>
        <v>2022</v>
      </c>
      <c r="I185" s="46">
        <f t="shared" si="12"/>
        <v>2023</v>
      </c>
      <c r="J185" s="46">
        <f t="shared" si="12"/>
        <v>2024</v>
      </c>
      <c r="K185" s="46">
        <f t="shared" si="12"/>
        <v>2025</v>
      </c>
      <c r="L185" s="46">
        <f t="shared" si="12"/>
        <v>2026</v>
      </c>
      <c r="M185" s="46">
        <f t="shared" si="12"/>
        <v>2027</v>
      </c>
      <c r="N185" s="46">
        <f t="shared" si="12"/>
        <v>2028</v>
      </c>
      <c r="O185" s="46">
        <f t="shared" si="12"/>
        <v>2029</v>
      </c>
      <c r="P185" s="46">
        <f t="shared" si="12"/>
        <v>2030</v>
      </c>
      <c r="Q185" s="46">
        <f t="shared" si="12"/>
        <v>2031</v>
      </c>
      <c r="R185" s="46">
        <f t="shared" si="12"/>
        <v>2032</v>
      </c>
      <c r="S185" s="46">
        <f t="shared" si="12"/>
        <v>2033</v>
      </c>
      <c r="T185" s="46">
        <f t="shared" si="12"/>
        <v>2034</v>
      </c>
      <c r="U185" s="46">
        <f t="shared" si="12"/>
        <v>2035</v>
      </c>
      <c r="V185" s="46">
        <f t="shared" si="12"/>
        <v>2036</v>
      </c>
      <c r="W185" s="46">
        <f t="shared" si="12"/>
        <v>2037</v>
      </c>
      <c r="X185" s="46">
        <f t="shared" si="12"/>
        <v>2038</v>
      </c>
      <c r="Y185" s="46">
        <f t="shared" si="12"/>
        <v>2039</v>
      </c>
      <c r="Z185" s="46">
        <f t="shared" si="12"/>
        <v>2040</v>
      </c>
      <c r="AA185" s="46">
        <f t="shared" si="12"/>
        <v>2041</v>
      </c>
      <c r="AB185" s="46">
        <f t="shared" si="12"/>
        <v>2042</v>
      </c>
    </row>
    <row r="186" spans="1:28" x14ac:dyDescent="0.3">
      <c r="A186" t="str">
        <v/>
      </c>
      <c r="B186" s="31" t="str">
        <f t="shared" ref="B186:B192" si="13">B174</f>
        <v>Current product 1</v>
      </c>
      <c r="C186" s="34">
        <f t="array" ref="C186:AB192">$C$174:$AB$180*'1L inputs'!$C$18:$AB$18</f>
        <v>4860</v>
      </c>
      <c r="D186" s="34">
        <v>5381.2349999999997</v>
      </c>
      <c r="E186" s="34">
        <v>4310.7482778110725</v>
      </c>
      <c r="F186" s="34">
        <v>4265.2534824631521</v>
      </c>
      <c r="G186" s="34">
        <v>4269.1507006397669</v>
      </c>
      <c r="H186" s="34">
        <v>4481.278400883135</v>
      </c>
      <c r="I186" s="34">
        <v>4645.8065611215306</v>
      </c>
      <c r="J186" s="34">
        <v>4796.602688904135</v>
      </c>
      <c r="K186" s="34">
        <v>4940.4704360101223</v>
      </c>
      <c r="L186" s="34">
        <v>5088.6715489927965</v>
      </c>
      <c r="M186" s="34">
        <v>5241.3504733813788</v>
      </c>
      <c r="N186" s="34">
        <v>5398.5072091758702</v>
      </c>
      <c r="O186" s="34">
        <v>5560.5750929639407</v>
      </c>
      <c r="P186" s="34">
        <v>5727.2652336871424</v>
      </c>
      <c r="Q186" s="34">
        <v>6440.7016428210145</v>
      </c>
      <c r="R186" s="34">
        <v>6796.5632875025885</v>
      </c>
      <c r="S186" s="34">
        <v>7000.4682647717727</v>
      </c>
      <c r="T186" s="34">
        <v>7210.5130115625343</v>
      </c>
      <c r="U186" s="34">
        <v>7426.8591007570185</v>
      </c>
      <c r="V186" s="34">
        <v>7649.6681052373715</v>
      </c>
      <c r="W186" s="34">
        <v>7879.1015978857413</v>
      </c>
      <c r="X186" s="34">
        <v>8115.4827244664211</v>
      </c>
      <c r="Y186" s="34">
        <v>8358.9730578615581</v>
      </c>
      <c r="Z186" s="34">
        <v>8609.7341709532975</v>
      </c>
      <c r="AA186" s="34">
        <v>8867.9276366237864</v>
      </c>
      <c r="AB186" s="34">
        <v>9134.038173519466</v>
      </c>
    </row>
    <row r="187" spans="1:28" x14ac:dyDescent="0.3">
      <c r="A187" t="str">
        <v/>
      </c>
      <c r="B187" s="31" t="str">
        <f t="shared" si="13"/>
        <v>Current product 2</v>
      </c>
      <c r="C187" s="34">
        <v>4860</v>
      </c>
      <c r="D187" s="34">
        <v>4880.6549999999997</v>
      </c>
      <c r="E187" s="34">
        <v>3747.7018575449824</v>
      </c>
      <c r="F187" s="34">
        <v>3488.4553758539682</v>
      </c>
      <c r="G187" s="34">
        <v>3297.0409137896072</v>
      </c>
      <c r="H187" s="34">
        <v>3328.5616073607021</v>
      </c>
      <c r="I187" s="34">
        <v>3404.3466090120023</v>
      </c>
      <c r="J187" s="34">
        <v>3497.5227939925981</v>
      </c>
      <c r="K187" s="34">
        <v>3602.4263595907141</v>
      </c>
      <c r="L187" s="34">
        <v>3710.4896711405804</v>
      </c>
      <c r="M187" s="34">
        <v>3821.8180535072552</v>
      </c>
      <c r="N187" s="34">
        <v>3936.4115066907384</v>
      </c>
      <c r="O187" s="34">
        <v>4054.5860052862067</v>
      </c>
      <c r="P187" s="34">
        <v>4176.1308995635409</v>
      </c>
      <c r="Q187" s="34">
        <v>4696.344947890324</v>
      </c>
      <c r="R187" s="34">
        <v>4955.8273971373037</v>
      </c>
      <c r="S187" s="34">
        <v>5104.5081097294178</v>
      </c>
      <c r="T187" s="34">
        <v>5257.6657375976811</v>
      </c>
      <c r="U187" s="34">
        <v>5415.4180943019919</v>
      </c>
      <c r="V187" s="34">
        <v>5577.8829934022497</v>
      </c>
      <c r="W187" s="34">
        <v>5745.1782484583528</v>
      </c>
      <c r="X187" s="34">
        <v>5917.539486590098</v>
      </c>
      <c r="Y187" s="34">
        <v>6095.0845213573848</v>
      </c>
      <c r="Z187" s="34">
        <v>6277.9311663201124</v>
      </c>
      <c r="AA187" s="34">
        <v>6466.1972350381766</v>
      </c>
      <c r="AB187" s="34">
        <v>6660.2361681912771</v>
      </c>
    </row>
    <row r="188" spans="1:28" x14ac:dyDescent="0.3">
      <c r="A188" t="str">
        <v/>
      </c>
      <c r="B188" s="31" t="str">
        <f t="shared" si="13"/>
        <v>Current product 3</v>
      </c>
      <c r="C188" s="34">
        <v>2430</v>
      </c>
      <c r="D188" s="34">
        <v>2252.61</v>
      </c>
      <c r="E188" s="34">
        <v>1745.773951556534</v>
      </c>
      <c r="F188" s="34">
        <v>1647.7327790459451</v>
      </c>
      <c r="G188" s="34">
        <v>1578.7150263082563</v>
      </c>
      <c r="H188" s="34">
        <v>1609.212209831381</v>
      </c>
      <c r="I188" s="34">
        <v>1651.4706144839427</v>
      </c>
      <c r="J188" s="34">
        <v>1698.7967856535479</v>
      </c>
      <c r="K188" s="34">
        <v>1749.7499460869185</v>
      </c>
      <c r="L188" s="34">
        <v>1802.2378402682823</v>
      </c>
      <c r="M188" s="34">
        <v>1856.3116259892386</v>
      </c>
      <c r="N188" s="34">
        <v>1911.9713032497875</v>
      </c>
      <c r="O188" s="34">
        <v>1969.3703454247293</v>
      </c>
      <c r="P188" s="34">
        <v>2028.406436930863</v>
      </c>
      <c r="Q188" s="34">
        <v>2281.0818318324427</v>
      </c>
      <c r="R188" s="34">
        <v>2407.1161643238338</v>
      </c>
      <c r="S188" s="34">
        <v>2479.3325104400033</v>
      </c>
      <c r="T188" s="34">
        <v>2553.7233582617309</v>
      </c>
      <c r="U188" s="34">
        <v>2630.3459315181112</v>
      </c>
      <c r="V188" s="34">
        <v>2709.2574539382358</v>
      </c>
      <c r="W188" s="34">
        <v>2790.5151492512005</v>
      </c>
      <c r="X188" s="34">
        <v>2874.2334649151912</v>
      </c>
      <c r="Y188" s="34">
        <v>2960.4696246593021</v>
      </c>
      <c r="Z188" s="34">
        <v>3049.2808522126265</v>
      </c>
      <c r="AA188" s="34">
        <v>3140.7243713042581</v>
      </c>
      <c r="AB188" s="34">
        <v>3234.971853121478</v>
      </c>
    </row>
    <row r="189" spans="1:28" x14ac:dyDescent="0.3">
      <c r="A189" t="str">
        <v/>
      </c>
      <c r="B189" s="31" t="str">
        <f t="shared" si="13"/>
        <v>Our NEW Product</v>
      </c>
      <c r="C189" s="34">
        <v>0</v>
      </c>
      <c r="D189" s="34">
        <v>0</v>
      </c>
      <c r="E189" s="34">
        <v>507.61591308741333</v>
      </c>
      <c r="F189" s="34">
        <v>1219.9983626369371</v>
      </c>
      <c r="G189" s="34">
        <v>1795.1333592623705</v>
      </c>
      <c r="H189" s="34">
        <v>1848.9477819247816</v>
      </c>
      <c r="I189" s="34">
        <v>1904.4162153825253</v>
      </c>
      <c r="J189" s="34">
        <v>1961.5977314497197</v>
      </c>
      <c r="K189" s="34">
        <v>2020.4332583122464</v>
      </c>
      <c r="L189" s="34">
        <v>2028.6260778162255</v>
      </c>
      <c r="M189" s="34">
        <v>1708.3114114420132</v>
      </c>
      <c r="N189" s="34">
        <v>1554.8482472247658</v>
      </c>
      <c r="O189" s="34">
        <v>1586.3928152380943</v>
      </c>
      <c r="P189" s="34">
        <v>1633.9483355203249</v>
      </c>
      <c r="Q189" s="34">
        <v>487.79700904589038</v>
      </c>
      <c r="R189" s="34">
        <v>143.41177007975969</v>
      </c>
      <c r="S189" s="34">
        <v>147.71429364663609</v>
      </c>
      <c r="T189" s="34">
        <v>152.146370221073</v>
      </c>
      <c r="U189" s="34">
        <v>156.711409092743</v>
      </c>
      <c r="V189" s="34">
        <v>161.41281955131871</v>
      </c>
      <c r="W189" s="34">
        <v>166.25401088647286</v>
      </c>
      <c r="X189" s="34">
        <v>171.24180167755068</v>
      </c>
      <c r="Y189" s="34">
        <v>176.37960121422483</v>
      </c>
      <c r="Z189" s="34">
        <v>181.67081878616796</v>
      </c>
      <c r="AA189" s="34">
        <v>187.11886368305267</v>
      </c>
      <c r="AB189" s="34">
        <v>192.73396377389696</v>
      </c>
    </row>
    <row r="190" spans="1:28" x14ac:dyDescent="0.3">
      <c r="A190" t="str">
        <v/>
      </c>
      <c r="B190" s="31" t="str">
        <f t="shared" si="13"/>
        <v>Generic 1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52.41486178211764</v>
      </c>
      <c r="M190" s="34">
        <v>435.16843568011575</v>
      </c>
      <c r="N190" s="34">
        <v>652.90173365883754</v>
      </c>
      <c r="O190" s="34">
        <v>687.6357410870304</v>
      </c>
      <c r="P190" s="34">
        <v>708.24909429812851</v>
      </c>
      <c r="Q190" s="34">
        <v>796.47456841032954</v>
      </c>
      <c r="R190" s="34">
        <v>840.481380956517</v>
      </c>
      <c r="S190" s="34">
        <v>865.69682141217186</v>
      </c>
      <c r="T190" s="34">
        <v>891.67152235698279</v>
      </c>
      <c r="U190" s="34">
        <v>918.42546433013808</v>
      </c>
      <c r="V190" s="34">
        <v>945.9786278708259</v>
      </c>
      <c r="W190" s="34">
        <v>974.35099351823487</v>
      </c>
      <c r="X190" s="34">
        <v>1003.5825223507413</v>
      </c>
      <c r="Y190" s="34">
        <v>1033.6931949075338</v>
      </c>
      <c r="Z190" s="34">
        <v>1064.7029917278003</v>
      </c>
      <c r="AA190" s="34">
        <v>1096.6318933507293</v>
      </c>
      <c r="AB190" s="34">
        <v>1129.5398413938863</v>
      </c>
    </row>
    <row r="191" spans="1:28" x14ac:dyDescent="0.3">
      <c r="A191" t="str">
        <v/>
      </c>
      <c r="B191" s="31" t="str">
        <f t="shared" si="13"/>
        <v>New Product 1</v>
      </c>
      <c r="C191" s="34">
        <v>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</row>
    <row r="192" spans="1:28" x14ac:dyDescent="0.3">
      <c r="A192" t="str">
        <v/>
      </c>
      <c r="B192" s="31" t="str">
        <f t="shared" si="13"/>
        <v>New Product 2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</row>
    <row r="193" spans="1:28" x14ac:dyDescent="0.3">
      <c r="A193" t="str">
        <v/>
      </c>
      <c r="C193" s="52">
        <f t="shared" ref="C193:AB193" si="14">SUM(C186:C192)</f>
        <v>12150</v>
      </c>
      <c r="D193" s="52">
        <f t="shared" si="14"/>
        <v>12514.5</v>
      </c>
      <c r="E193" s="52">
        <f t="shared" si="14"/>
        <v>10311.840000000002</v>
      </c>
      <c r="F193" s="52">
        <f t="shared" si="14"/>
        <v>10621.440000000004</v>
      </c>
      <c r="G193" s="52">
        <f t="shared" si="14"/>
        <v>10940.04</v>
      </c>
      <c r="H193" s="52">
        <f t="shared" si="14"/>
        <v>11268</v>
      </c>
      <c r="I193" s="52">
        <f t="shared" si="14"/>
        <v>11606.04</v>
      </c>
      <c r="J193" s="52">
        <f t="shared" si="14"/>
        <v>11954.519999999999</v>
      </c>
      <c r="K193" s="52">
        <f t="shared" si="14"/>
        <v>12313.080000000002</v>
      </c>
      <c r="L193" s="52">
        <f t="shared" si="14"/>
        <v>12682.440000000002</v>
      </c>
      <c r="M193" s="52">
        <f t="shared" si="14"/>
        <v>13062.960000000003</v>
      </c>
      <c r="N193" s="52">
        <f t="shared" si="14"/>
        <v>13454.639999999998</v>
      </c>
      <c r="O193" s="52">
        <f t="shared" si="14"/>
        <v>13858.560000000001</v>
      </c>
      <c r="P193" s="52">
        <f t="shared" si="14"/>
        <v>14274</v>
      </c>
      <c r="Q193" s="52">
        <f t="shared" si="14"/>
        <v>14702.400000000001</v>
      </c>
      <c r="R193" s="52">
        <f t="shared" si="14"/>
        <v>15143.400000000003</v>
      </c>
      <c r="S193" s="52">
        <f t="shared" si="14"/>
        <v>15597.720000000001</v>
      </c>
      <c r="T193" s="52">
        <f t="shared" si="14"/>
        <v>16065.720000000001</v>
      </c>
      <c r="U193" s="52">
        <f t="shared" si="14"/>
        <v>16547.760000000002</v>
      </c>
      <c r="V193" s="52">
        <f t="shared" si="14"/>
        <v>17044.200000000004</v>
      </c>
      <c r="W193" s="52">
        <f t="shared" si="14"/>
        <v>17555.400000000001</v>
      </c>
      <c r="X193" s="52">
        <f t="shared" si="14"/>
        <v>18082.080000000005</v>
      </c>
      <c r="Y193" s="52">
        <f t="shared" si="14"/>
        <v>18624.600000000006</v>
      </c>
      <c r="Z193" s="52">
        <f t="shared" si="14"/>
        <v>19183.320000000007</v>
      </c>
      <c r="AA193" s="52">
        <f t="shared" si="14"/>
        <v>19758.600000000002</v>
      </c>
      <c r="AB193" s="52">
        <f t="shared" si="14"/>
        <v>20351.520000000004</v>
      </c>
    </row>
    <row r="194" spans="1:28" x14ac:dyDescent="0.3">
      <c r="A194" t="str">
        <v/>
      </c>
    </row>
    <row r="195" spans="1:28" x14ac:dyDescent="0.3">
      <c r="A195" t="str">
        <v/>
      </c>
    </row>
    <row r="196" spans="1:28" x14ac:dyDescent="0.3">
      <c r="A196" t="str">
        <v/>
      </c>
    </row>
    <row r="197" spans="1:28" x14ac:dyDescent="0.3">
      <c r="A197" t="str">
        <v/>
      </c>
    </row>
    <row r="198" spans="1:28" x14ac:dyDescent="0.3">
      <c r="A198" t="str">
        <v/>
      </c>
    </row>
    <row r="199" spans="1:28" x14ac:dyDescent="0.3">
      <c r="A199" t="str">
        <v/>
      </c>
    </row>
    <row r="200" spans="1:28" x14ac:dyDescent="0.3">
      <c r="A200" t="str">
        <v/>
      </c>
    </row>
    <row r="201" spans="1:28" x14ac:dyDescent="0.3">
      <c r="A201" t="str">
        <v/>
      </c>
    </row>
    <row r="202" spans="1:28" x14ac:dyDescent="0.3">
      <c r="A202" t="str">
        <v/>
      </c>
    </row>
    <row r="203" spans="1:28" x14ac:dyDescent="0.3">
      <c r="A203" t="str">
        <v/>
      </c>
    </row>
    <row r="204" spans="1:28" x14ac:dyDescent="0.3">
      <c r="A204" t="str">
        <v/>
      </c>
    </row>
    <row r="205" spans="1:28" x14ac:dyDescent="0.3">
      <c r="A205" t="str">
        <v/>
      </c>
    </row>
    <row r="206" spans="1:28" x14ac:dyDescent="0.3">
      <c r="A206" t="str">
        <v/>
      </c>
    </row>
    <row r="207" spans="1:28" x14ac:dyDescent="0.3">
      <c r="A207" t="str">
        <v/>
      </c>
    </row>
    <row r="208" spans="1:28" x14ac:dyDescent="0.3">
      <c r="A208" t="str">
        <v/>
      </c>
    </row>
    <row r="209" spans="1:28" x14ac:dyDescent="0.3">
      <c r="A209" t="str">
        <v/>
      </c>
    </row>
    <row r="210" spans="1:28" x14ac:dyDescent="0.3">
      <c r="A210" t="str">
        <v/>
      </c>
    </row>
    <row r="211" spans="1:28" x14ac:dyDescent="0.3">
      <c r="A211" t="str">
        <v/>
      </c>
    </row>
    <row r="212" spans="1:28" x14ac:dyDescent="0.3">
      <c r="A212" t="str">
        <v/>
      </c>
    </row>
    <row r="213" spans="1:28" x14ac:dyDescent="0.3">
      <c r="A213" t="str">
        <v/>
      </c>
    </row>
    <row r="214" spans="1:28" x14ac:dyDescent="0.3">
      <c r="A214" t="str">
        <v/>
      </c>
    </row>
    <row r="215" spans="1:28" x14ac:dyDescent="0.3">
      <c r="A215" t="str">
        <v/>
      </c>
    </row>
    <row r="216" spans="1:28" x14ac:dyDescent="0.3">
      <c r="A216" t="str">
        <v/>
      </c>
      <c r="B216" s="35" t="s">
        <v>118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</row>
    <row r="217" spans="1:28" x14ac:dyDescent="0.3">
      <c r="A217" t="str">
        <v/>
      </c>
    </row>
    <row r="218" spans="1:28" x14ac:dyDescent="0.3">
      <c r="A218" t="str">
        <v/>
      </c>
      <c r="C218" s="53" t="s">
        <v>119</v>
      </c>
      <c r="D218" s="53" t="s">
        <v>120</v>
      </c>
      <c r="E218" s="53" t="s">
        <v>121</v>
      </c>
      <c r="F218" s="53" t="s">
        <v>122</v>
      </c>
      <c r="G218" s="53" t="s">
        <v>123</v>
      </c>
      <c r="H218" s="53" t="s">
        <v>124</v>
      </c>
      <c r="I218" s="53" t="s">
        <v>125</v>
      </c>
      <c r="J218" s="53" t="s">
        <v>126</v>
      </c>
      <c r="K218" s="53" t="s">
        <v>127</v>
      </c>
      <c r="L218" s="53" t="s">
        <v>128</v>
      </c>
      <c r="M218" s="53" t="s">
        <v>129</v>
      </c>
      <c r="N218" s="53" t="s">
        <v>130</v>
      </c>
      <c r="O218" s="53" t="s">
        <v>131</v>
      </c>
      <c r="P218" s="53" t="s">
        <v>132</v>
      </c>
      <c r="Q218" s="53" t="s">
        <v>133</v>
      </c>
      <c r="R218" s="53" t="s">
        <v>134</v>
      </c>
      <c r="S218" s="53" t="s">
        <v>135</v>
      </c>
      <c r="T218" s="53" t="s">
        <v>136</v>
      </c>
      <c r="U218" s="53" t="s">
        <v>137</v>
      </c>
      <c r="V218" s="53" t="s">
        <v>138</v>
      </c>
      <c r="W218" s="53" t="s">
        <v>139</v>
      </c>
      <c r="X218" s="53" t="s">
        <v>140</v>
      </c>
      <c r="Y218" s="53" t="s">
        <v>141</v>
      </c>
      <c r="Z218" s="53" t="s">
        <v>142</v>
      </c>
      <c r="AA218" s="53" t="s">
        <v>143</v>
      </c>
      <c r="AB218" s="53" t="s">
        <v>144</v>
      </c>
    </row>
    <row r="219" spans="1:28" x14ac:dyDescent="0.3">
      <c r="A219" t="str">
        <v/>
      </c>
      <c r="B219" t="s">
        <v>109</v>
      </c>
      <c r="C219" s="51">
        <v>0.3</v>
      </c>
      <c r="D219" s="51">
        <v>0.7</v>
      </c>
      <c r="E219" s="51">
        <v>1</v>
      </c>
      <c r="F219" s="51">
        <v>1</v>
      </c>
      <c r="G219" s="51">
        <v>1</v>
      </c>
      <c r="H219" s="51">
        <v>1</v>
      </c>
      <c r="I219" s="51">
        <v>1</v>
      </c>
      <c r="J219" s="51">
        <v>1</v>
      </c>
      <c r="K219" s="51">
        <v>1</v>
      </c>
      <c r="L219" s="51">
        <v>1</v>
      </c>
      <c r="M219" s="51">
        <v>1</v>
      </c>
      <c r="N219" s="51">
        <v>1</v>
      </c>
      <c r="O219" s="51">
        <v>1</v>
      </c>
      <c r="P219" s="51">
        <v>1</v>
      </c>
      <c r="Q219" s="51">
        <v>1</v>
      </c>
      <c r="R219" s="51">
        <v>1</v>
      </c>
      <c r="S219" s="51">
        <v>1</v>
      </c>
      <c r="T219" s="51">
        <v>1</v>
      </c>
      <c r="U219" s="51">
        <v>1</v>
      </c>
      <c r="V219" s="51">
        <v>1</v>
      </c>
      <c r="W219" s="51">
        <v>1</v>
      </c>
      <c r="X219" s="51">
        <v>1</v>
      </c>
      <c r="Y219" s="51">
        <v>1</v>
      </c>
      <c r="Z219" s="51">
        <v>1</v>
      </c>
      <c r="AA219" s="51">
        <v>1</v>
      </c>
      <c r="AB219" s="51">
        <v>1</v>
      </c>
    </row>
    <row r="220" spans="1:28" hidden="1" x14ac:dyDescent="0.3">
      <c r="A220" t="str">
        <v/>
      </c>
      <c r="B220" t="s">
        <v>145</v>
      </c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</row>
    <row r="221" spans="1:28" hidden="1" x14ac:dyDescent="0.3">
      <c r="A221" t="str">
        <v/>
      </c>
      <c r="B221" t="s">
        <v>146</v>
      </c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</row>
    <row r="222" spans="1:28" hidden="1" x14ac:dyDescent="0.3">
      <c r="A222" t="str">
        <v/>
      </c>
      <c r="B222" t="s">
        <v>147</v>
      </c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</row>
    <row r="223" spans="1:28" hidden="1" x14ac:dyDescent="0.3">
      <c r="A223" t="str">
        <v/>
      </c>
      <c r="B223" t="s">
        <v>148</v>
      </c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</row>
    <row r="224" spans="1:28" x14ac:dyDescent="0.3">
      <c r="A224" t="str">
        <v/>
      </c>
    </row>
    <row r="225" spans="1:30" x14ac:dyDescent="0.3">
      <c r="A225" t="str">
        <v/>
      </c>
      <c r="B225" t="s">
        <v>53</v>
      </c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9" spans="1:30" ht="20.399999999999999" x14ac:dyDescent="0.45">
      <c r="A229" t="str">
        <f t="array" ref="A229:A273">""</f>
        <v/>
      </c>
      <c r="B229" s="14" t="s">
        <v>149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30" x14ac:dyDescent="0.3">
      <c r="A230" t="str">
        <v/>
      </c>
      <c r="B230" t="str">
        <f t="array" ref="B230:AD230">""</f>
        <v/>
      </c>
      <c r="C230" t="str">
        <v/>
      </c>
      <c r="D230" t="str">
        <v/>
      </c>
      <c r="E230" t="str">
        <v/>
      </c>
      <c r="F230" t="str">
        <v/>
      </c>
      <c r="G230" t="str">
        <v/>
      </c>
      <c r="H230" t="str">
        <v/>
      </c>
      <c r="I230" t="str">
        <v/>
      </c>
      <c r="J230" t="str">
        <v/>
      </c>
      <c r="K230" t="str">
        <v/>
      </c>
      <c r="L230" t="str">
        <v/>
      </c>
      <c r="M230" t="str">
        <v/>
      </c>
      <c r="N230" t="str">
        <v/>
      </c>
      <c r="O230" t="str">
        <v/>
      </c>
      <c r="P230" t="str">
        <v/>
      </c>
      <c r="Q230" t="str">
        <v/>
      </c>
      <c r="R230" t="str">
        <v/>
      </c>
      <c r="S230" t="str">
        <v/>
      </c>
      <c r="T230" t="str">
        <v/>
      </c>
      <c r="U230" t="str">
        <v/>
      </c>
      <c r="V230" t="str">
        <v/>
      </c>
      <c r="W230" t="str">
        <v/>
      </c>
      <c r="X230" t="str">
        <v/>
      </c>
      <c r="Y230" t="str">
        <v/>
      </c>
      <c r="Z230" t="str">
        <v/>
      </c>
      <c r="AA230" t="str">
        <v/>
      </c>
      <c r="AB230" t="str">
        <v/>
      </c>
      <c r="AC230" t="str">
        <v/>
      </c>
      <c r="AD230" t="str">
        <v/>
      </c>
    </row>
    <row r="231" spans="1:30" x14ac:dyDescent="0.3">
      <c r="A231" t="str">
        <v/>
      </c>
      <c r="B231" s="35" t="s">
        <v>150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30" x14ac:dyDescent="0.3">
      <c r="A232" t="str">
        <v/>
      </c>
    </row>
    <row r="233" spans="1:30" ht="28.8" x14ac:dyDescent="0.3">
      <c r="A233" t="str">
        <v/>
      </c>
      <c r="C233" s="54" t="s">
        <v>151</v>
      </c>
      <c r="D233" s="54" t="s">
        <v>152</v>
      </c>
      <c r="E233" s="54" t="s">
        <v>153</v>
      </c>
    </row>
    <row r="234" spans="1:30" x14ac:dyDescent="0.3">
      <c r="A234" t="str">
        <v/>
      </c>
      <c r="B234" s="31" t="str">
        <f>'1L inputs'!B186</f>
        <v>Current product 1</v>
      </c>
      <c r="C234" s="23" t="s">
        <v>154</v>
      </c>
      <c r="D234" s="55">
        <v>2</v>
      </c>
      <c r="E234" s="55">
        <v>0</v>
      </c>
    </row>
    <row r="235" spans="1:30" x14ac:dyDescent="0.3">
      <c r="A235" t="str">
        <v/>
      </c>
      <c r="B235" s="31" t="str">
        <f>'1L inputs'!B187</f>
        <v>Current product 2</v>
      </c>
      <c r="C235" s="23" t="s">
        <v>154</v>
      </c>
      <c r="D235" s="55">
        <v>2</v>
      </c>
      <c r="E235" s="55">
        <v>0</v>
      </c>
    </row>
    <row r="236" spans="1:30" x14ac:dyDescent="0.3">
      <c r="A236" t="str">
        <v/>
      </c>
      <c r="B236" s="31" t="str">
        <f>'1L inputs'!B188</f>
        <v>Current product 3</v>
      </c>
      <c r="C236" s="23" t="s">
        <v>154</v>
      </c>
      <c r="D236" s="55">
        <v>2</v>
      </c>
      <c r="E236" s="55">
        <v>0</v>
      </c>
    </row>
    <row r="237" spans="1:30" x14ac:dyDescent="0.3">
      <c r="A237" t="str">
        <v/>
      </c>
      <c r="B237" s="31" t="str">
        <f>'1L inputs'!B189</f>
        <v>Our NEW Product</v>
      </c>
      <c r="C237" s="23" t="s">
        <v>154</v>
      </c>
      <c r="D237" s="55">
        <v>2.2999999999999998</v>
      </c>
      <c r="E237" s="55">
        <v>0</v>
      </c>
    </row>
    <row r="238" spans="1:30" x14ac:dyDescent="0.3">
      <c r="A238" t="str">
        <v/>
      </c>
      <c r="B238" s="31" t="str">
        <f>'1L inputs'!B190</f>
        <v>Generic 1</v>
      </c>
      <c r="C238" s="23" t="s">
        <v>154</v>
      </c>
      <c r="D238" s="55">
        <v>2.2999999999999998</v>
      </c>
      <c r="E238" s="55">
        <v>0</v>
      </c>
    </row>
    <row r="239" spans="1:30" x14ac:dyDescent="0.3">
      <c r="A239" t="str">
        <v/>
      </c>
      <c r="B239" s="31" t="str">
        <f>'1L inputs'!B191</f>
        <v>New Product 1</v>
      </c>
      <c r="C239" s="23" t="s">
        <v>154</v>
      </c>
      <c r="D239" s="55">
        <v>1</v>
      </c>
      <c r="E239" s="55">
        <v>0</v>
      </c>
    </row>
    <row r="240" spans="1:30" x14ac:dyDescent="0.3">
      <c r="A240" t="str">
        <v/>
      </c>
      <c r="B240" s="31" t="str">
        <f>'1L inputs'!B192</f>
        <v>New Product 2</v>
      </c>
      <c r="C240" s="23" t="s">
        <v>154</v>
      </c>
      <c r="D240" s="55">
        <v>1</v>
      </c>
      <c r="E240" s="55">
        <v>0</v>
      </c>
    </row>
    <row r="241" spans="1:28" x14ac:dyDescent="0.3">
      <c r="A241" t="str">
        <v/>
      </c>
    </row>
    <row r="242" spans="1:28" ht="16.8" x14ac:dyDescent="0.4">
      <c r="A242" t="str">
        <v/>
      </c>
      <c r="B242" s="56" t="s">
        <v>155</v>
      </c>
      <c r="C242" s="30">
        <v>2017</v>
      </c>
      <c r="D242" s="30">
        <v>2018</v>
      </c>
      <c r="E242" s="30">
        <v>2019</v>
      </c>
      <c r="F242" s="30">
        <v>2020</v>
      </c>
      <c r="G242" s="30">
        <v>2021</v>
      </c>
      <c r="H242" s="30">
        <v>2022</v>
      </c>
      <c r="I242" s="30">
        <v>2023</v>
      </c>
      <c r="J242" s="30">
        <v>2024</v>
      </c>
      <c r="K242" s="30">
        <v>2025</v>
      </c>
      <c r="L242" s="30">
        <v>2026</v>
      </c>
      <c r="M242" s="30">
        <v>2027</v>
      </c>
      <c r="N242" s="30">
        <v>2028</v>
      </c>
      <c r="O242" s="30">
        <v>2029</v>
      </c>
      <c r="P242" s="30">
        <v>2030</v>
      </c>
      <c r="Q242" s="30">
        <v>2031</v>
      </c>
      <c r="R242" s="30">
        <v>2032</v>
      </c>
      <c r="S242" s="30">
        <v>2033</v>
      </c>
      <c r="T242" s="30">
        <v>2034</v>
      </c>
      <c r="U242" s="30">
        <v>2035</v>
      </c>
      <c r="V242" s="30">
        <v>2036</v>
      </c>
      <c r="W242" s="30">
        <v>2037</v>
      </c>
      <c r="X242" s="30">
        <v>2038</v>
      </c>
      <c r="Y242" s="30">
        <v>2039</v>
      </c>
      <c r="Z242" s="30">
        <v>2040</v>
      </c>
      <c r="AA242" s="30">
        <v>2041</v>
      </c>
      <c r="AB242" s="30">
        <v>2042</v>
      </c>
    </row>
    <row r="243" spans="1:28" x14ac:dyDescent="0.3">
      <c r="A243" t="str">
        <v/>
      </c>
      <c r="B243" s="31" t="str">
        <f>$B234</f>
        <v>Current product 1</v>
      </c>
      <c r="C243" s="34">
        <f t="array" ref="C243:AB243">IFERROR([2]!JDPrevPts_AVG($D234,'1L inputs'!$C186:$AB186),0)</f>
        <v>4860</v>
      </c>
      <c r="D243" s="34">
        <v>10241.235000000001</v>
      </c>
      <c r="E243" s="34">
        <v>14551.983277811072</v>
      </c>
      <c r="F243" s="34">
        <v>13957.236760274223</v>
      </c>
      <c r="G243" s="34">
        <v>12845.152460913992</v>
      </c>
      <c r="H243" s="34">
        <v>13015.682583986054</v>
      </c>
      <c r="I243" s="34">
        <v>13396.235662644431</v>
      </c>
      <c r="J243" s="34">
        <v>13923.687650908802</v>
      </c>
      <c r="K243" s="34">
        <v>14382.879686035787</v>
      </c>
      <c r="L243" s="34">
        <v>14825.744673907055</v>
      </c>
      <c r="M243" s="34">
        <v>15270.492458384297</v>
      </c>
      <c r="N243" s="34">
        <v>15728.529231550045</v>
      </c>
      <c r="O243" s="34">
        <v>16200.432775521189</v>
      </c>
      <c r="P243" s="34">
        <v>16686.347535826953</v>
      </c>
      <c r="Q243" s="34">
        <v>17728.541969472099</v>
      </c>
      <c r="R243" s="34">
        <v>18964.530164010746</v>
      </c>
      <c r="S243" s="34">
        <v>20237.733195095378</v>
      </c>
      <c r="T243" s="34">
        <v>21007.544563836895</v>
      </c>
      <c r="U243" s="34">
        <v>21637.840377091328</v>
      </c>
      <c r="V243" s="34">
        <v>22287.040217556925</v>
      </c>
      <c r="W243" s="34">
        <v>22955.628803880132</v>
      </c>
      <c r="X243" s="34">
        <v>23644.252427589534</v>
      </c>
      <c r="Y243" s="34">
        <v>24353.557380213722</v>
      </c>
      <c r="Z243" s="34">
        <v>25084.189953281275</v>
      </c>
      <c r="AA243" s="34">
        <v>25836.634865438638</v>
      </c>
      <c r="AB243" s="34">
        <v>26611.69998109655</v>
      </c>
    </row>
    <row r="244" spans="1:28" x14ac:dyDescent="0.3">
      <c r="A244" t="str">
        <v/>
      </c>
      <c r="B244" s="31" t="str">
        <f t="shared" ref="B244:B249" si="15">$B235</f>
        <v>Current product 2</v>
      </c>
      <c r="C244" s="34">
        <f t="array" ref="C244:AB244">IFERROR([2]!JDPrevPts_AVG($D235,'1L inputs'!$C187:$AB187),0)</f>
        <v>4860</v>
      </c>
      <c r="D244" s="34">
        <v>9740.6549999999988</v>
      </c>
      <c r="E244" s="34">
        <v>13488.356857544983</v>
      </c>
      <c r="F244" s="34">
        <v>12116.81223339895</v>
      </c>
      <c r="G244" s="34">
        <v>10533.198147188557</v>
      </c>
      <c r="H244" s="34">
        <v>10114.057897004277</v>
      </c>
      <c r="I244" s="34">
        <v>10029.949130162311</v>
      </c>
      <c r="J244" s="34">
        <v>10230.431010365302</v>
      </c>
      <c r="K244" s="34">
        <v>10504.295762595315</v>
      </c>
      <c r="L244" s="34">
        <v>10810.438824723893</v>
      </c>
      <c r="M244" s="34">
        <v>11134.734084238549</v>
      </c>
      <c r="N244" s="34">
        <v>11468.719231338573</v>
      </c>
      <c r="O244" s="34">
        <v>11812.815565484201</v>
      </c>
      <c r="P244" s="34">
        <v>12167.128411540485</v>
      </c>
      <c r="Q244" s="34">
        <v>12927.061852740071</v>
      </c>
      <c r="R244" s="34">
        <v>13828.303244591169</v>
      </c>
      <c r="S244" s="34">
        <v>14756.680454757046</v>
      </c>
      <c r="T244" s="34">
        <v>15318.001244464403</v>
      </c>
      <c r="U244" s="34">
        <v>15777.591941629089</v>
      </c>
      <c r="V244" s="34">
        <v>16250.966825301923</v>
      </c>
      <c r="W244" s="34">
        <v>16738.479336162596</v>
      </c>
      <c r="X244" s="34">
        <v>17240.6007284507</v>
      </c>
      <c r="Y244" s="34">
        <v>17757.802256405834</v>
      </c>
      <c r="Z244" s="34">
        <v>18290.555174267596</v>
      </c>
      <c r="AA244" s="34">
        <v>18839.212922715673</v>
      </c>
      <c r="AB244" s="34">
        <v>19404.364569549565</v>
      </c>
    </row>
    <row r="245" spans="1:28" x14ac:dyDescent="0.3">
      <c r="A245" t="str">
        <v/>
      </c>
      <c r="B245" s="31" t="str">
        <f t="shared" si="15"/>
        <v>Current product 3</v>
      </c>
      <c r="C245" s="34">
        <f t="array" ref="C245:AB245">IFERROR([2]!JDPrevPts_AVG($D236,'1L inputs'!$C188:$AB188),0)</f>
        <v>2430</v>
      </c>
      <c r="D245" s="34">
        <v>4682.6100000000006</v>
      </c>
      <c r="E245" s="34">
        <v>6428.3839515565342</v>
      </c>
      <c r="F245" s="34">
        <v>5646.1167306024799</v>
      </c>
      <c r="G245" s="34">
        <v>4972.2217569107361</v>
      </c>
      <c r="H245" s="34">
        <v>4835.6600151855819</v>
      </c>
      <c r="I245" s="34">
        <v>4839.3978506235799</v>
      </c>
      <c r="J245" s="34">
        <v>4959.479609968872</v>
      </c>
      <c r="K245" s="34">
        <v>5100.0173462244093</v>
      </c>
      <c r="L245" s="34">
        <v>5250.7845720087489</v>
      </c>
      <c r="M245" s="34">
        <v>5408.2994123444396</v>
      </c>
      <c r="N245" s="34">
        <v>5570.5207695073086</v>
      </c>
      <c r="O245" s="34">
        <v>5737.6532746637549</v>
      </c>
      <c r="P245" s="34">
        <v>5909.7480856053799</v>
      </c>
      <c r="Q245" s="34">
        <v>6278.8586141880351</v>
      </c>
      <c r="R245" s="34">
        <v>6716.6044330871391</v>
      </c>
      <c r="S245" s="34">
        <v>7167.5305065962793</v>
      </c>
      <c r="T245" s="34">
        <v>7440.1720330255685</v>
      </c>
      <c r="U245" s="34">
        <v>7663.4018002198445</v>
      </c>
      <c r="V245" s="34">
        <v>7893.3267437180775</v>
      </c>
      <c r="W245" s="34">
        <v>8130.118534707548</v>
      </c>
      <c r="X245" s="34">
        <v>8374.006068104627</v>
      </c>
      <c r="Y245" s="34">
        <v>8625.2182388256952</v>
      </c>
      <c r="Z245" s="34">
        <v>8883.983941787119</v>
      </c>
      <c r="AA245" s="34">
        <v>9150.4748481761853</v>
      </c>
      <c r="AB245" s="34">
        <v>9424.9770766383626</v>
      </c>
    </row>
    <row r="246" spans="1:28" x14ac:dyDescent="0.3">
      <c r="A246" t="str">
        <v/>
      </c>
      <c r="B246" s="31" t="str">
        <f t="shared" si="15"/>
        <v>Our NEW Product</v>
      </c>
      <c r="C246" s="34">
        <f t="array" ref="C246:AB246">IFERROR([2]!JDPrevPts_AVG($D237,'1L inputs'!$C189:$AB189),0)</f>
        <v>0</v>
      </c>
      <c r="D246" s="34">
        <v>0</v>
      </c>
      <c r="E246" s="34">
        <v>507.61591308741333</v>
      </c>
      <c r="F246" s="34">
        <v>1727.6142757243506</v>
      </c>
      <c r="G246" s="34">
        <v>3522.7476349867211</v>
      </c>
      <c r="H246" s="34">
        <v>5016.3642777503128</v>
      </c>
      <c r="I246" s="34">
        <v>5914.4968653607584</v>
      </c>
      <c r="J246" s="34">
        <v>6253.5017365357371</v>
      </c>
      <c r="K246" s="34">
        <v>6441.1315397219259</v>
      </c>
      <c r="L246" s="34">
        <v>6581.9819321929481</v>
      </c>
      <c r="M246" s="34">
        <v>6345.8500670054009</v>
      </c>
      <c r="N246" s="34">
        <v>5897.9157139766785</v>
      </c>
      <c r="O246" s="34">
        <v>5458.1402972497408</v>
      </c>
      <c r="P246" s="34">
        <v>5287.6828214157886</v>
      </c>
      <c r="Q246" s="34">
        <v>4174.5926339717389</v>
      </c>
      <c r="R246" s="34">
        <v>2741.0749592174029</v>
      </c>
      <c r="S246" s="34">
        <v>1269.1075734283831</v>
      </c>
      <c r="T246" s="34">
        <v>589.61153666123585</v>
      </c>
      <c r="U246" s="34">
        <v>499.59560398437992</v>
      </c>
      <c r="V246" s="34">
        <v>514.58488695912558</v>
      </c>
      <c r="W246" s="34">
        <v>530.02215059685636</v>
      </c>
      <c r="X246" s="34">
        <v>545.92205484316514</v>
      </c>
      <c r="Y246" s="34">
        <v>562.29925964364395</v>
      </c>
      <c r="Z246" s="34">
        <v>579.16842494388538</v>
      </c>
      <c r="AA246" s="34">
        <v>596.54182418671064</v>
      </c>
      <c r="AB246" s="34">
        <v>614.43752660738505</v>
      </c>
    </row>
    <row r="247" spans="1:28" x14ac:dyDescent="0.3">
      <c r="A247" t="str">
        <v/>
      </c>
      <c r="B247" s="31" t="str">
        <f t="shared" si="15"/>
        <v>Generic 1</v>
      </c>
      <c r="C247" s="34">
        <f t="array" ref="C247:AB247">IFERROR([2]!JDPrevPts_AVG($D238,'1L inputs'!$C190:$AB190),0)</f>
        <v>0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52.41486178211764</v>
      </c>
      <c r="M247" s="34">
        <v>487.58329746223342</v>
      </c>
      <c r="N247" s="34">
        <v>1140.485031121071</v>
      </c>
      <c r="O247" s="34">
        <v>1791.430368960619</v>
      </c>
      <c r="P247" s="34">
        <v>2179.3370997480315</v>
      </c>
      <c r="Q247" s="34">
        <v>2388.2299238931396</v>
      </c>
      <c r="R247" s="34">
        <v>2551.4957659910842</v>
      </c>
      <c r="S247" s="34">
        <v>2715.1274990684569</v>
      </c>
      <c r="T247" s="34">
        <v>2836.7920952487707</v>
      </c>
      <c r="U247" s="34">
        <v>2927.9382223862476</v>
      </c>
      <c r="V247" s="34">
        <v>3015.7846609815979</v>
      </c>
      <c r="W247" s="34">
        <v>3106.2565424262939</v>
      </c>
      <c r="X247" s="34">
        <v>3199.4397830388434</v>
      </c>
      <c r="Y247" s="34">
        <v>3295.4202991377574</v>
      </c>
      <c r="Z247" s="34">
        <v>3394.2840070415455</v>
      </c>
      <c r="AA247" s="34">
        <v>3496.1028366912856</v>
      </c>
      <c r="AB247" s="34">
        <v>3600.9826849446763</v>
      </c>
    </row>
    <row r="248" spans="1:28" x14ac:dyDescent="0.3">
      <c r="A248" t="str">
        <v/>
      </c>
      <c r="B248" s="31" t="str">
        <f t="shared" si="15"/>
        <v>New Product 1</v>
      </c>
      <c r="C248" s="34">
        <f t="array" ref="C248:AB248">IFERROR([2]!JDPrevPts_AVG($D239,'1L inputs'!$C191:$AB191),0)</f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</row>
    <row r="249" spans="1:28" x14ac:dyDescent="0.3">
      <c r="A249" t="str">
        <v/>
      </c>
      <c r="B249" s="31" t="str">
        <f t="shared" si="15"/>
        <v>New Product 2</v>
      </c>
      <c r="C249" s="34">
        <f t="array" ref="C249:AB249">IFERROR([2]!JDPrevPts_AVG($D240,'1L inputs'!$C192:$AB192),0)</f>
        <v>0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0</v>
      </c>
      <c r="U249" s="34">
        <v>0</v>
      </c>
      <c r="V249" s="34">
        <v>0</v>
      </c>
      <c r="W249" s="34">
        <v>0</v>
      </c>
      <c r="X249" s="34">
        <v>0</v>
      </c>
      <c r="Y249" s="34">
        <v>0</v>
      </c>
      <c r="Z249" s="34">
        <v>0</v>
      </c>
      <c r="AA249" s="34">
        <v>0</v>
      </c>
      <c r="AB249" s="34">
        <v>0</v>
      </c>
    </row>
    <row r="250" spans="1:28" x14ac:dyDescent="0.3">
      <c r="A250" t="str">
        <v/>
      </c>
      <c r="C250" s="34">
        <f t="shared" ref="C250:AB250" si="16">SUM(C243:C249)</f>
        <v>12150</v>
      </c>
      <c r="D250" s="34">
        <f t="shared" si="16"/>
        <v>24664.5</v>
      </c>
      <c r="E250" s="34">
        <f t="shared" si="16"/>
        <v>34976.340000000004</v>
      </c>
      <c r="F250" s="34">
        <f t="shared" si="16"/>
        <v>33447.780000000006</v>
      </c>
      <c r="G250" s="34">
        <f t="shared" si="16"/>
        <v>31873.320000000007</v>
      </c>
      <c r="H250" s="34">
        <f t="shared" si="16"/>
        <v>32981.764773926225</v>
      </c>
      <c r="I250" s="34">
        <f t="shared" si="16"/>
        <v>34180.079508791081</v>
      </c>
      <c r="J250" s="34">
        <f t="shared" si="16"/>
        <v>35367.10000777871</v>
      </c>
      <c r="K250" s="34">
        <f t="shared" si="16"/>
        <v>36428.324334577439</v>
      </c>
      <c r="L250" s="34">
        <f t="shared" si="16"/>
        <v>37521.364864614763</v>
      </c>
      <c r="M250" s="34">
        <f t="shared" si="16"/>
        <v>38646.959319434922</v>
      </c>
      <c r="N250" s="34">
        <f t="shared" si="16"/>
        <v>39806.169977493671</v>
      </c>
      <c r="O250" s="34">
        <f t="shared" si="16"/>
        <v>41000.472281879498</v>
      </c>
      <c r="P250" s="34">
        <f t="shared" si="16"/>
        <v>42230.243954136633</v>
      </c>
      <c r="Q250" s="34">
        <f t="shared" si="16"/>
        <v>43497.284994265086</v>
      </c>
      <c r="R250" s="34">
        <f t="shared" si="16"/>
        <v>44802.008566897544</v>
      </c>
      <c r="S250" s="34">
        <f t="shared" si="16"/>
        <v>46146.179228945541</v>
      </c>
      <c r="T250" s="34">
        <f t="shared" si="16"/>
        <v>47192.121473236875</v>
      </c>
      <c r="U250" s="34">
        <f t="shared" si="16"/>
        <v>48506.367945310885</v>
      </c>
      <c r="V250" s="34">
        <f t="shared" si="16"/>
        <v>49961.703334517653</v>
      </c>
      <c r="W250" s="34">
        <f t="shared" si="16"/>
        <v>51460.505367773425</v>
      </c>
      <c r="X250" s="34">
        <f t="shared" si="16"/>
        <v>53004.221062026867</v>
      </c>
      <c r="Y250" s="34">
        <f t="shared" si="16"/>
        <v>54594.297434226653</v>
      </c>
      <c r="Z250" s="34">
        <f t="shared" si="16"/>
        <v>56232.181501321422</v>
      </c>
      <c r="AA250" s="34">
        <f t="shared" si="16"/>
        <v>57918.967297208488</v>
      </c>
      <c r="AB250" s="34">
        <f t="shared" si="16"/>
        <v>59656.461838836534</v>
      </c>
    </row>
    <row r="251" spans="1:28" x14ac:dyDescent="0.3">
      <c r="A251" t="str">
        <v/>
      </c>
    </row>
    <row r="252" spans="1:28" x14ac:dyDescent="0.3">
      <c r="A252" t="str">
        <v/>
      </c>
      <c r="B252" s="35" t="s">
        <v>156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x14ac:dyDescent="0.3">
      <c r="A253" t="str">
        <v/>
      </c>
    </row>
    <row r="254" spans="1:28" ht="16.8" x14ac:dyDescent="0.4">
      <c r="A254" t="str">
        <v/>
      </c>
      <c r="B254" s="56" t="s">
        <v>157</v>
      </c>
      <c r="C254" s="30">
        <v>2017</v>
      </c>
      <c r="D254" s="30">
        <v>2018</v>
      </c>
      <c r="E254" s="30">
        <v>2019</v>
      </c>
      <c r="F254" s="30">
        <v>2020</v>
      </c>
      <c r="G254" s="30">
        <v>2021</v>
      </c>
      <c r="H254" s="30">
        <v>2022</v>
      </c>
      <c r="I254" s="30">
        <v>2023</v>
      </c>
      <c r="J254" s="30">
        <v>2024</v>
      </c>
      <c r="K254" s="30">
        <v>2025</v>
      </c>
      <c r="L254" s="30">
        <v>2026</v>
      </c>
      <c r="M254" s="30">
        <v>2027</v>
      </c>
      <c r="N254" s="30">
        <v>2028</v>
      </c>
      <c r="O254" s="30">
        <v>2029</v>
      </c>
      <c r="P254" s="30">
        <v>2030</v>
      </c>
      <c r="Q254" s="30">
        <v>2031</v>
      </c>
      <c r="R254" s="30">
        <v>2032</v>
      </c>
      <c r="S254" s="30">
        <v>2033</v>
      </c>
      <c r="T254" s="30">
        <v>2034</v>
      </c>
      <c r="U254" s="30">
        <v>2035</v>
      </c>
      <c r="V254" s="30">
        <v>2036</v>
      </c>
      <c r="W254" s="30">
        <v>2037</v>
      </c>
      <c r="X254" s="30">
        <v>2038</v>
      </c>
      <c r="Y254" s="30">
        <v>2039</v>
      </c>
      <c r="Z254" s="30">
        <v>2040</v>
      </c>
      <c r="AA254" s="30">
        <v>2041</v>
      </c>
      <c r="AB254" s="30">
        <v>2042</v>
      </c>
    </row>
    <row r="255" spans="1:28" x14ac:dyDescent="0.3">
      <c r="A255" t="str">
        <v/>
      </c>
      <c r="B255" t="str">
        <f>$B234</f>
        <v>Current product 1</v>
      </c>
      <c r="C255" s="51">
        <v>0.6</v>
      </c>
      <c r="D255" s="51">
        <v>0.6</v>
      </c>
      <c r="E255" s="51">
        <v>0.6</v>
      </c>
      <c r="F255" s="51">
        <v>0.6</v>
      </c>
      <c r="G255" s="51">
        <v>0.6</v>
      </c>
      <c r="H255" s="51">
        <v>0.6</v>
      </c>
      <c r="I255" s="51">
        <v>0.6</v>
      </c>
      <c r="J255" s="51">
        <v>0.6</v>
      </c>
      <c r="K255" s="51">
        <v>0.6</v>
      </c>
      <c r="L255" s="51">
        <v>0.6</v>
      </c>
      <c r="M255" s="51">
        <v>0.6</v>
      </c>
      <c r="N255" s="51">
        <v>0.6</v>
      </c>
      <c r="O255" s="51">
        <v>0.6</v>
      </c>
      <c r="P255" s="51">
        <v>0.6</v>
      </c>
      <c r="Q255" s="51">
        <v>0.6</v>
      </c>
      <c r="R255" s="51">
        <v>0.6</v>
      </c>
      <c r="S255" s="51">
        <v>0.6</v>
      </c>
      <c r="T255" s="51">
        <v>0.6</v>
      </c>
      <c r="U255" s="51">
        <v>0.6</v>
      </c>
      <c r="V255" s="51">
        <v>0.6</v>
      </c>
      <c r="W255" s="51">
        <v>0.6</v>
      </c>
      <c r="X255" s="51">
        <v>0.6</v>
      </c>
      <c r="Y255" s="51">
        <v>0.6</v>
      </c>
      <c r="Z255" s="51">
        <v>0.6</v>
      </c>
      <c r="AA255" s="51">
        <v>0.6</v>
      </c>
      <c r="AB255" s="51">
        <v>0.6</v>
      </c>
    </row>
    <row r="256" spans="1:28" x14ac:dyDescent="0.3">
      <c r="A256" t="str">
        <v/>
      </c>
      <c r="B256" t="str">
        <f t="shared" ref="B256:B261" si="17">$B235</f>
        <v>Current product 2</v>
      </c>
      <c r="C256" s="51">
        <v>0.6</v>
      </c>
      <c r="D256" s="51">
        <v>0.6</v>
      </c>
      <c r="E256" s="51">
        <v>0.6</v>
      </c>
      <c r="F256" s="51">
        <v>0.6</v>
      </c>
      <c r="G256" s="51">
        <v>0.6</v>
      </c>
      <c r="H256" s="51">
        <v>0.6</v>
      </c>
      <c r="I256" s="51">
        <v>0.6</v>
      </c>
      <c r="J256" s="51">
        <v>0.6</v>
      </c>
      <c r="K256" s="51">
        <v>0.6</v>
      </c>
      <c r="L256" s="51">
        <v>0.6</v>
      </c>
      <c r="M256" s="51">
        <v>0.6</v>
      </c>
      <c r="N256" s="51">
        <v>0.6</v>
      </c>
      <c r="O256" s="51">
        <v>0.6</v>
      </c>
      <c r="P256" s="51">
        <v>0.6</v>
      </c>
      <c r="Q256" s="51">
        <v>0.6</v>
      </c>
      <c r="R256" s="51">
        <v>0.6</v>
      </c>
      <c r="S256" s="51">
        <v>0.6</v>
      </c>
      <c r="T256" s="51">
        <v>0.6</v>
      </c>
      <c r="U256" s="51">
        <v>0.6</v>
      </c>
      <c r="V256" s="51">
        <v>0.6</v>
      </c>
      <c r="W256" s="51">
        <v>0.6</v>
      </c>
      <c r="X256" s="51">
        <v>0.6</v>
      </c>
      <c r="Y256" s="51">
        <v>0.6</v>
      </c>
      <c r="Z256" s="51">
        <v>0.6</v>
      </c>
      <c r="AA256" s="51">
        <v>0.6</v>
      </c>
      <c r="AB256" s="51">
        <v>0.6</v>
      </c>
    </row>
    <row r="257" spans="1:28" x14ac:dyDescent="0.3">
      <c r="A257" t="str">
        <v/>
      </c>
      <c r="B257" t="str">
        <f t="shared" si="17"/>
        <v>Current product 3</v>
      </c>
      <c r="C257" s="51">
        <v>0.6</v>
      </c>
      <c r="D257" s="51">
        <v>0.6</v>
      </c>
      <c r="E257" s="51">
        <v>0.6</v>
      </c>
      <c r="F257" s="51">
        <v>0.6</v>
      </c>
      <c r="G257" s="51">
        <v>0.6</v>
      </c>
      <c r="H257" s="51">
        <v>0.6</v>
      </c>
      <c r="I257" s="51">
        <v>0.6</v>
      </c>
      <c r="J257" s="51">
        <v>0.6</v>
      </c>
      <c r="K257" s="51">
        <v>0.6</v>
      </c>
      <c r="L257" s="51">
        <v>0.6</v>
      </c>
      <c r="M257" s="51">
        <v>0.6</v>
      </c>
      <c r="N257" s="51">
        <v>0.6</v>
      </c>
      <c r="O257" s="51">
        <v>0.6</v>
      </c>
      <c r="P257" s="51">
        <v>0.6</v>
      </c>
      <c r="Q257" s="51">
        <v>0.6</v>
      </c>
      <c r="R257" s="51">
        <v>0.6</v>
      </c>
      <c r="S257" s="51">
        <v>0.6</v>
      </c>
      <c r="T257" s="51">
        <v>0.6</v>
      </c>
      <c r="U257" s="51">
        <v>0.6</v>
      </c>
      <c r="V257" s="51">
        <v>0.6</v>
      </c>
      <c r="W257" s="51">
        <v>0.6</v>
      </c>
      <c r="X257" s="51">
        <v>0.6</v>
      </c>
      <c r="Y257" s="51">
        <v>0.6</v>
      </c>
      <c r="Z257" s="51">
        <v>0.6</v>
      </c>
      <c r="AA257" s="51">
        <v>0.6</v>
      </c>
      <c r="AB257" s="51">
        <v>0.6</v>
      </c>
    </row>
    <row r="258" spans="1:28" x14ac:dyDescent="0.3">
      <c r="A258" t="str">
        <v/>
      </c>
      <c r="B258" t="str">
        <f t="shared" si="17"/>
        <v>Our NEW Product</v>
      </c>
      <c r="C258" s="51">
        <v>0.6</v>
      </c>
      <c r="D258" s="51">
        <v>0.6</v>
      </c>
      <c r="E258" s="51">
        <v>0.6</v>
      </c>
      <c r="F258" s="51">
        <v>0.6</v>
      </c>
      <c r="G258" s="51">
        <v>0.6</v>
      </c>
      <c r="H258" s="51">
        <v>0.6</v>
      </c>
      <c r="I258" s="51">
        <v>0.6</v>
      </c>
      <c r="J258" s="51">
        <v>0.6</v>
      </c>
      <c r="K258" s="51">
        <v>0.6</v>
      </c>
      <c r="L258" s="51">
        <v>0.6</v>
      </c>
      <c r="M258" s="51">
        <v>0.6</v>
      </c>
      <c r="N258" s="51">
        <v>0.6</v>
      </c>
      <c r="O258" s="51">
        <v>0.6</v>
      </c>
      <c r="P258" s="51">
        <v>0.6</v>
      </c>
      <c r="Q258" s="51">
        <v>0.6</v>
      </c>
      <c r="R258" s="51">
        <v>0.6</v>
      </c>
      <c r="S258" s="51">
        <v>0.6</v>
      </c>
      <c r="T258" s="51">
        <v>0.6</v>
      </c>
      <c r="U258" s="51">
        <v>0.6</v>
      </c>
      <c r="V258" s="51">
        <v>0.6</v>
      </c>
      <c r="W258" s="51">
        <v>0.6</v>
      </c>
      <c r="X258" s="51">
        <v>0.6</v>
      </c>
      <c r="Y258" s="51">
        <v>0.6</v>
      </c>
      <c r="Z258" s="51">
        <v>0.6</v>
      </c>
      <c r="AA258" s="51">
        <v>0.6</v>
      </c>
      <c r="AB258" s="51">
        <v>0.6</v>
      </c>
    </row>
    <row r="259" spans="1:28" x14ac:dyDescent="0.3">
      <c r="A259" t="str">
        <v/>
      </c>
      <c r="B259" t="str">
        <f t="shared" si="17"/>
        <v>Generic 1</v>
      </c>
      <c r="C259" s="51">
        <v>0.6</v>
      </c>
      <c r="D259" s="51">
        <v>0.6</v>
      </c>
      <c r="E259" s="51">
        <v>0.6</v>
      </c>
      <c r="F259" s="51">
        <v>0.6</v>
      </c>
      <c r="G259" s="51">
        <v>0.6</v>
      </c>
      <c r="H259" s="51">
        <v>0.6</v>
      </c>
      <c r="I259" s="51">
        <v>0.6</v>
      </c>
      <c r="J259" s="51">
        <v>0.6</v>
      </c>
      <c r="K259" s="51">
        <v>0.6</v>
      </c>
      <c r="L259" s="51">
        <v>0.6</v>
      </c>
      <c r="M259" s="51">
        <v>0.6</v>
      </c>
      <c r="N259" s="51">
        <v>0.6</v>
      </c>
      <c r="O259" s="51">
        <v>0.6</v>
      </c>
      <c r="P259" s="51">
        <v>0.6</v>
      </c>
      <c r="Q259" s="51">
        <v>0.6</v>
      </c>
      <c r="R259" s="51">
        <v>0.6</v>
      </c>
      <c r="S259" s="51">
        <v>0.6</v>
      </c>
      <c r="T259" s="51">
        <v>0.6</v>
      </c>
      <c r="U259" s="51">
        <v>0.6</v>
      </c>
      <c r="V259" s="51">
        <v>0.6</v>
      </c>
      <c r="W259" s="51">
        <v>0.6</v>
      </c>
      <c r="X259" s="51">
        <v>0.6</v>
      </c>
      <c r="Y259" s="51">
        <v>0.6</v>
      </c>
      <c r="Z259" s="51">
        <v>0.6</v>
      </c>
      <c r="AA259" s="51">
        <v>0.6</v>
      </c>
      <c r="AB259" s="51">
        <v>0.6</v>
      </c>
    </row>
    <row r="260" spans="1:28" x14ac:dyDescent="0.3">
      <c r="A260" t="str">
        <v/>
      </c>
      <c r="B260" t="str">
        <f t="shared" si="17"/>
        <v>New Product 1</v>
      </c>
      <c r="C260" s="51">
        <v>0.6</v>
      </c>
      <c r="D260" s="51">
        <v>0.6</v>
      </c>
      <c r="E260" s="51">
        <v>0.6</v>
      </c>
      <c r="F260" s="51">
        <v>0.6</v>
      </c>
      <c r="G260" s="51">
        <v>0.6</v>
      </c>
      <c r="H260" s="51">
        <v>0.6</v>
      </c>
      <c r="I260" s="51">
        <v>0.6</v>
      </c>
      <c r="J260" s="51">
        <v>0.6</v>
      </c>
      <c r="K260" s="51">
        <v>0.6</v>
      </c>
      <c r="L260" s="51">
        <v>0.6</v>
      </c>
      <c r="M260" s="51">
        <v>0.6</v>
      </c>
      <c r="N260" s="51">
        <v>0.6</v>
      </c>
      <c r="O260" s="51">
        <v>0.6</v>
      </c>
      <c r="P260" s="51">
        <v>0.6</v>
      </c>
      <c r="Q260" s="51">
        <v>0.6</v>
      </c>
      <c r="R260" s="51">
        <v>0.6</v>
      </c>
      <c r="S260" s="51">
        <v>0.6</v>
      </c>
      <c r="T260" s="51">
        <v>0.6</v>
      </c>
      <c r="U260" s="51">
        <v>0.6</v>
      </c>
      <c r="V260" s="51">
        <v>0.6</v>
      </c>
      <c r="W260" s="51">
        <v>0.6</v>
      </c>
      <c r="X260" s="51">
        <v>0.6</v>
      </c>
      <c r="Y260" s="51">
        <v>0.6</v>
      </c>
      <c r="Z260" s="51">
        <v>0.6</v>
      </c>
      <c r="AA260" s="51">
        <v>0.6</v>
      </c>
      <c r="AB260" s="51">
        <v>0.6</v>
      </c>
    </row>
    <row r="261" spans="1:28" x14ac:dyDescent="0.3">
      <c r="A261" t="str">
        <v/>
      </c>
      <c r="B261" t="str">
        <f t="shared" si="17"/>
        <v>New Product 2</v>
      </c>
      <c r="C261" s="51">
        <v>0.6</v>
      </c>
      <c r="D261" s="51">
        <v>0.6</v>
      </c>
      <c r="E261" s="51">
        <v>0.6</v>
      </c>
      <c r="F261" s="51">
        <v>0.6</v>
      </c>
      <c r="G261" s="51">
        <v>0.6</v>
      </c>
      <c r="H261" s="51">
        <v>0.6</v>
      </c>
      <c r="I261" s="51">
        <v>0.6</v>
      </c>
      <c r="J261" s="51">
        <v>0.6</v>
      </c>
      <c r="K261" s="51">
        <v>0.6</v>
      </c>
      <c r="L261" s="51">
        <v>0.6</v>
      </c>
      <c r="M261" s="51">
        <v>0.6</v>
      </c>
      <c r="N261" s="51">
        <v>0.6</v>
      </c>
      <c r="O261" s="51">
        <v>0.6</v>
      </c>
      <c r="P261" s="51">
        <v>0.6</v>
      </c>
      <c r="Q261" s="51">
        <v>0.6</v>
      </c>
      <c r="R261" s="51">
        <v>0.6</v>
      </c>
      <c r="S261" s="51">
        <v>0.6</v>
      </c>
      <c r="T261" s="51">
        <v>0.6</v>
      </c>
      <c r="U261" s="51">
        <v>0.6</v>
      </c>
      <c r="V261" s="51">
        <v>0.6</v>
      </c>
      <c r="W261" s="51">
        <v>0.6</v>
      </c>
      <c r="X261" s="51">
        <v>0.6</v>
      </c>
      <c r="Y261" s="51">
        <v>0.6</v>
      </c>
      <c r="Z261" s="51">
        <v>0.6</v>
      </c>
      <c r="AA261" s="51">
        <v>0.6</v>
      </c>
      <c r="AB261" s="51">
        <v>0.6</v>
      </c>
    </row>
    <row r="262" spans="1:28" x14ac:dyDescent="0.3">
      <c r="A262" t="str">
        <v/>
      </c>
    </row>
    <row r="263" spans="1:28" ht="16.8" x14ac:dyDescent="0.4">
      <c r="A263" t="str">
        <v/>
      </c>
      <c r="B263" s="56" t="s">
        <v>158</v>
      </c>
      <c r="C263" s="30">
        <v>2017</v>
      </c>
      <c r="D263" s="30">
        <v>2018</v>
      </c>
      <c r="E263" s="30">
        <v>2019</v>
      </c>
      <c r="F263" s="30">
        <v>2020</v>
      </c>
      <c r="G263" s="30">
        <v>2021</v>
      </c>
      <c r="H263" s="30">
        <v>2022</v>
      </c>
      <c r="I263" s="30">
        <v>2023</v>
      </c>
      <c r="J263" s="30">
        <v>2024</v>
      </c>
      <c r="K263" s="30">
        <v>2025</v>
      </c>
      <c r="L263" s="30">
        <v>2026</v>
      </c>
      <c r="M263" s="30">
        <v>2027</v>
      </c>
      <c r="N263" s="30">
        <v>2028</v>
      </c>
      <c r="O263" s="30">
        <v>2029</v>
      </c>
      <c r="P263" s="30">
        <v>2030</v>
      </c>
      <c r="Q263" s="30">
        <v>2031</v>
      </c>
      <c r="R263" s="30">
        <v>2032</v>
      </c>
      <c r="S263" s="30">
        <v>2033</v>
      </c>
      <c r="T263" s="30">
        <v>2034</v>
      </c>
      <c r="U263" s="30">
        <v>2035</v>
      </c>
      <c r="V263" s="30">
        <v>2036</v>
      </c>
      <c r="W263" s="30">
        <v>2037</v>
      </c>
      <c r="X263" s="30">
        <v>2038</v>
      </c>
      <c r="Y263" s="30">
        <v>2039</v>
      </c>
      <c r="Z263" s="30">
        <v>2040</v>
      </c>
      <c r="AA263" s="30">
        <v>2041</v>
      </c>
      <c r="AB263" s="30">
        <v>2042</v>
      </c>
    </row>
    <row r="264" spans="1:28" x14ac:dyDescent="0.3">
      <c r="A264" t="str">
        <v/>
      </c>
      <c r="B264" t="str">
        <f t="shared" ref="B264:B270" si="18">$B234</f>
        <v>Current product 1</v>
      </c>
      <c r="C264" s="34">
        <f t="array" ref="C264:AB264">IFERROR([2]!JDProgress_AVG($D234,$C255:$AB255,'1L inputs'!$C186:$AB186,$E234),0)</f>
        <v>0</v>
      </c>
      <c r="D264" s="34">
        <v>0</v>
      </c>
      <c r="E264" s="34">
        <v>2916</v>
      </c>
      <c r="F264" s="34">
        <v>3228.7409999999995</v>
      </c>
      <c r="G264" s="34">
        <v>2586.4489666866434</v>
      </c>
      <c r="H264" s="34">
        <v>2559.152089477891</v>
      </c>
      <c r="I264" s="34">
        <v>2561.4904203838601</v>
      </c>
      <c r="J264" s="34">
        <v>2688.7670405298809</v>
      </c>
      <c r="K264" s="34">
        <v>2787.4839366729184</v>
      </c>
      <c r="L264" s="34">
        <v>2877.9616133424811</v>
      </c>
      <c r="M264" s="34">
        <v>2964.2822616060735</v>
      </c>
      <c r="N264" s="34">
        <v>3053.202929395678</v>
      </c>
      <c r="O264" s="34">
        <v>3144.810284028827</v>
      </c>
      <c r="P264" s="34">
        <v>3239.104325505522</v>
      </c>
      <c r="Q264" s="34">
        <v>3336.3450557783644</v>
      </c>
      <c r="R264" s="34">
        <v>3436.3591402122852</v>
      </c>
      <c r="S264" s="34">
        <v>3864.4209856926086</v>
      </c>
      <c r="T264" s="34">
        <v>4077.9379725015528</v>
      </c>
      <c r="U264" s="34">
        <v>4200.2809588630635</v>
      </c>
      <c r="V264" s="34">
        <v>4326.3078069375206</v>
      </c>
      <c r="W264" s="34">
        <v>4456.1154604542107</v>
      </c>
      <c r="X264" s="34">
        <v>4589.8008631424227</v>
      </c>
      <c r="Y264" s="34">
        <v>4727.4609587314444</v>
      </c>
      <c r="Z264" s="34">
        <v>4869.2896346798525</v>
      </c>
      <c r="AA264" s="34">
        <v>5015.3838347169349</v>
      </c>
      <c r="AB264" s="34">
        <v>5165.8405025719785</v>
      </c>
    </row>
    <row r="265" spans="1:28" x14ac:dyDescent="0.3">
      <c r="A265" t="str">
        <v/>
      </c>
      <c r="B265" t="str">
        <f t="shared" si="18"/>
        <v>Current product 2</v>
      </c>
      <c r="C265" s="34">
        <f t="array" ref="C265:AB265">IFERROR([2]!JDProgress_AVG($D235,$C256:$AB256,'1L inputs'!$C187:$AB187,$E235),0)</f>
        <v>0</v>
      </c>
      <c r="D265" s="34">
        <v>0</v>
      </c>
      <c r="E265" s="34">
        <v>2916</v>
      </c>
      <c r="F265" s="34">
        <v>2928.3929999999996</v>
      </c>
      <c r="G265" s="34">
        <v>2248.6211145269895</v>
      </c>
      <c r="H265" s="34">
        <v>2093.0732255123808</v>
      </c>
      <c r="I265" s="34">
        <v>1978.2245482737642</v>
      </c>
      <c r="J265" s="34">
        <v>1997.1369644164211</v>
      </c>
      <c r="K265" s="34">
        <v>2042.6079654072014</v>
      </c>
      <c r="L265" s="34">
        <v>2098.5136763955588</v>
      </c>
      <c r="M265" s="34">
        <v>2161.4558157544284</v>
      </c>
      <c r="N265" s="34">
        <v>2226.2938026843481</v>
      </c>
      <c r="O265" s="34">
        <v>2293.090832104353</v>
      </c>
      <c r="P265" s="34">
        <v>2361.8469040144428</v>
      </c>
      <c r="Q265" s="34">
        <v>2432.7516031717241</v>
      </c>
      <c r="R265" s="34">
        <v>2505.6785397381245</v>
      </c>
      <c r="S265" s="34">
        <v>2817.8069687341945</v>
      </c>
      <c r="T265" s="34">
        <v>2973.4964382823823</v>
      </c>
      <c r="U265" s="34">
        <v>3062.7048658376507</v>
      </c>
      <c r="V265" s="34">
        <v>3154.5994425586086</v>
      </c>
      <c r="W265" s="34">
        <v>3249.250856581195</v>
      </c>
      <c r="X265" s="34">
        <v>3346.7297960413498</v>
      </c>
      <c r="Y265" s="34">
        <v>3447.1069490750115</v>
      </c>
      <c r="Z265" s="34">
        <v>3550.5236919540589</v>
      </c>
      <c r="AA265" s="34">
        <v>3657.0507128144309</v>
      </c>
      <c r="AB265" s="34">
        <v>3766.7586997920671</v>
      </c>
    </row>
    <row r="266" spans="1:28" x14ac:dyDescent="0.3">
      <c r="A266" t="str">
        <v/>
      </c>
      <c r="B266" t="str">
        <f t="shared" si="18"/>
        <v>Current product 3</v>
      </c>
      <c r="C266" s="34">
        <f t="array" ref="C266:AB266">IFERROR([2]!JDProgress_AVG($D236,$C257:$AB257,'1L inputs'!$C188:$AB188,$E236),0)</f>
        <v>0</v>
      </c>
      <c r="D266" s="34">
        <v>0</v>
      </c>
      <c r="E266" s="34">
        <v>1458</v>
      </c>
      <c r="F266" s="34">
        <v>1351.566</v>
      </c>
      <c r="G266" s="34">
        <v>1047.4643709339205</v>
      </c>
      <c r="H266" s="34">
        <v>988.63966742756702</v>
      </c>
      <c r="I266" s="34">
        <v>947.22901578495373</v>
      </c>
      <c r="J266" s="34">
        <v>965.52732589882851</v>
      </c>
      <c r="K266" s="34">
        <v>990.88236869036552</v>
      </c>
      <c r="L266" s="34">
        <v>1019.2780713921287</v>
      </c>
      <c r="M266" s="34">
        <v>1049.849967652151</v>
      </c>
      <c r="N266" s="34">
        <v>1081.3427041609693</v>
      </c>
      <c r="O266" s="34">
        <v>1113.786975593543</v>
      </c>
      <c r="P266" s="34">
        <v>1147.1827819498724</v>
      </c>
      <c r="Q266" s="34">
        <v>1181.6222072548376</v>
      </c>
      <c r="R266" s="34">
        <v>1217.0438621585179</v>
      </c>
      <c r="S266" s="34">
        <v>1368.6490990994655</v>
      </c>
      <c r="T266" s="34">
        <v>1444.2696985943003</v>
      </c>
      <c r="U266" s="34">
        <v>1487.599506264002</v>
      </c>
      <c r="V266" s="34">
        <v>1532.2340149570384</v>
      </c>
      <c r="W266" s="34">
        <v>1578.2075589108667</v>
      </c>
      <c r="X266" s="34">
        <v>1625.5544723629414</v>
      </c>
      <c r="Y266" s="34">
        <v>1674.3090895507203</v>
      </c>
      <c r="Z266" s="34">
        <v>1724.5400789491148</v>
      </c>
      <c r="AA266" s="34">
        <v>1776.2817747955812</v>
      </c>
      <c r="AB266" s="34">
        <v>1829.5685113275758</v>
      </c>
    </row>
    <row r="267" spans="1:28" x14ac:dyDescent="0.3">
      <c r="A267" t="str">
        <v/>
      </c>
      <c r="B267" t="str">
        <f t="shared" si="18"/>
        <v>Our NEW Product</v>
      </c>
      <c r="C267" s="34">
        <f t="array" ref="C267:AB267">IFERROR([2]!JDProgress_AVG($D237,$C258:$AB258,'1L inputs'!$C189:$AB189,$E237),0)</f>
        <v>0</v>
      </c>
      <c r="D267" s="34">
        <v>0</v>
      </c>
      <c r="E267" s="34">
        <v>0</v>
      </c>
      <c r="F267" s="34">
        <v>0</v>
      </c>
      <c r="G267" s="34">
        <v>213.19868349671364</v>
      </c>
      <c r="H267" s="34">
        <v>603.77017666324809</v>
      </c>
      <c r="I267" s="34">
        <v>973.55571616484428</v>
      </c>
      <c r="J267" s="34">
        <v>1099.6820730756349</v>
      </c>
      <c r="K267" s="34">
        <v>1132.6654112071212</v>
      </c>
      <c r="L267" s="34">
        <v>1166.6659659777367</v>
      </c>
      <c r="M267" s="34">
        <v>1201.669560152093</v>
      </c>
      <c r="N267" s="34">
        <v>1215.7009391790191</v>
      </c>
      <c r="O267" s="34">
        <v>1082.6434868125662</v>
      </c>
      <c r="P267" s="34">
        <v>960.53231789396386</v>
      </c>
      <c r="Q267" s="34">
        <v>946.15766690045734</v>
      </c>
      <c r="R267" s="34">
        <v>971.80900766139337</v>
      </c>
      <c r="S267" s="34">
        <v>498.98544419293228</v>
      </c>
      <c r="T267" s="34">
        <v>148.0364050617593</v>
      </c>
      <c r="U267" s="34">
        <v>87.854121945943902</v>
      </c>
      <c r="V267" s="34">
        <v>90.490048349245157</v>
      </c>
      <c r="W267" s="34">
        <v>93.205138458745196</v>
      </c>
      <c r="X267" s="34">
        <v>96.001437848247591</v>
      </c>
      <c r="Y267" s="34">
        <v>98.880992091555967</v>
      </c>
      <c r="Z267" s="34">
        <v>101.84727866413641</v>
      </c>
      <c r="AA267" s="34">
        <v>104.90295681193356</v>
      </c>
      <c r="AB267" s="34">
        <v>108.05007210875101</v>
      </c>
    </row>
    <row r="268" spans="1:28" x14ac:dyDescent="0.3">
      <c r="A268" t="str">
        <v/>
      </c>
      <c r="B268" t="str">
        <f t="shared" si="18"/>
        <v>Generic 1</v>
      </c>
      <c r="C268" s="34">
        <f t="array" ref="C268:AB268">IFERROR([2]!JDProgress_AVG($D238,$C259:$AB259,'1L inputs'!$C190:$AB190,$E238),0)</f>
        <v>0</v>
      </c>
      <c r="D268" s="34">
        <v>0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22.014241948489413</v>
      </c>
      <c r="O268" s="34">
        <v>192.20541810642982</v>
      </c>
      <c r="P268" s="34">
        <v>352.54904655913259</v>
      </c>
      <c r="Q268" s="34">
        <v>406.32932331514348</v>
      </c>
      <c r="R268" s="34">
        <v>421.23905300087949</v>
      </c>
      <c r="S268" s="34">
        <v>462.00415570600154</v>
      </c>
      <c r="T268" s="34">
        <v>496.3676023155964</v>
      </c>
      <c r="U268" s="34">
        <v>514.8793135652852</v>
      </c>
      <c r="V268" s="34">
        <v>530.32746724412368</v>
      </c>
      <c r="W268" s="34">
        <v>546.23956904291481</v>
      </c>
      <c r="X268" s="34">
        <v>562.62760728517173</v>
      </c>
      <c r="Y268" s="34">
        <v>579.50357029440727</v>
      </c>
      <c r="Z268" s="34">
        <v>596.88783822059361</v>
      </c>
      <c r="AA268" s="34">
        <v>614.79599588429755</v>
      </c>
      <c r="AB268" s="34">
        <v>633.24003160903214</v>
      </c>
    </row>
    <row r="269" spans="1:28" x14ac:dyDescent="0.3">
      <c r="A269" t="str">
        <v/>
      </c>
      <c r="B269" t="str">
        <f t="shared" si="18"/>
        <v>New Product 1</v>
      </c>
      <c r="C269" s="34">
        <f t="array" ref="C269:AB269">IFERROR([2]!JDProgress_AVG($D239,$C260:$AB260,'1L inputs'!$C191:$AB191,$E239),0)</f>
        <v>0</v>
      </c>
      <c r="D269" s="34">
        <v>0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0</v>
      </c>
      <c r="AA269" s="34">
        <v>0</v>
      </c>
      <c r="AB269" s="34">
        <v>0</v>
      </c>
    </row>
    <row r="270" spans="1:28" x14ac:dyDescent="0.3">
      <c r="A270" t="str">
        <v/>
      </c>
      <c r="B270" t="str">
        <f t="shared" si="18"/>
        <v>New Product 2</v>
      </c>
      <c r="C270" s="34">
        <f t="array" ref="C270:AB270">IFERROR([2]!JDProgress_AVG($D240,$C261:$AB261,'1L inputs'!$C192:$AB192,$E240),0)</f>
        <v>0</v>
      </c>
      <c r="D270" s="34">
        <v>0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</row>
    <row r="271" spans="1:28" x14ac:dyDescent="0.3">
      <c r="A271" t="str">
        <v/>
      </c>
      <c r="C271" s="52">
        <f t="shared" ref="C271:AB271" si="19">SUM(C264:C270)</f>
        <v>0</v>
      </c>
      <c r="D271" s="52">
        <f t="shared" si="19"/>
        <v>0</v>
      </c>
      <c r="E271" s="52">
        <f t="shared" si="19"/>
        <v>7290</v>
      </c>
      <c r="F271" s="52">
        <f t="shared" si="19"/>
        <v>7508.6999999999989</v>
      </c>
      <c r="G271" s="52">
        <f t="shared" si="19"/>
        <v>6095.7331356442673</v>
      </c>
      <c r="H271" s="52">
        <f t="shared" si="19"/>
        <v>6244.6351590810873</v>
      </c>
      <c r="I271" s="52">
        <f t="shared" si="19"/>
        <v>6460.4997006074218</v>
      </c>
      <c r="J271" s="52">
        <f t="shared" si="19"/>
        <v>6751.1134039207645</v>
      </c>
      <c r="K271" s="52">
        <f t="shared" si="19"/>
        <v>6953.6396819776055</v>
      </c>
      <c r="L271" s="52">
        <f t="shared" si="19"/>
        <v>7162.4193271079057</v>
      </c>
      <c r="M271" s="52">
        <f t="shared" si="19"/>
        <v>7377.2576051647466</v>
      </c>
      <c r="N271" s="52">
        <f t="shared" si="19"/>
        <v>7598.5546173685034</v>
      </c>
      <c r="O271" s="52">
        <f t="shared" si="19"/>
        <v>7826.5369966457183</v>
      </c>
      <c r="P271" s="52">
        <f t="shared" si="19"/>
        <v>8061.2153759229341</v>
      </c>
      <c r="Q271" s="52">
        <f t="shared" si="19"/>
        <v>8303.2058564205272</v>
      </c>
      <c r="R271" s="52">
        <f t="shared" si="19"/>
        <v>8552.1296027712015</v>
      </c>
      <c r="S271" s="52">
        <f t="shared" si="19"/>
        <v>9011.8666534252025</v>
      </c>
      <c r="T271" s="52">
        <f t="shared" si="19"/>
        <v>9140.1081167555913</v>
      </c>
      <c r="U271" s="52">
        <f t="shared" si="19"/>
        <v>9353.3187664759444</v>
      </c>
      <c r="V271" s="52">
        <f t="shared" si="19"/>
        <v>9633.9587800465379</v>
      </c>
      <c r="W271" s="52">
        <f t="shared" si="19"/>
        <v>9923.0185834479325</v>
      </c>
      <c r="X271" s="52">
        <f t="shared" si="19"/>
        <v>10220.714176680134</v>
      </c>
      <c r="Y271" s="52">
        <f t="shared" si="19"/>
        <v>10527.26155974314</v>
      </c>
      <c r="Z271" s="52">
        <f t="shared" si="19"/>
        <v>10843.088522467755</v>
      </c>
      <c r="AA271" s="52">
        <f t="shared" si="19"/>
        <v>11168.415275023177</v>
      </c>
      <c r="AB271" s="52">
        <f t="shared" si="19"/>
        <v>11503.457817409406</v>
      </c>
    </row>
    <row r="272" spans="1:28" x14ac:dyDescent="0.3">
      <c r="A272" t="str">
        <v/>
      </c>
    </row>
    <row r="273" spans="1:28" x14ac:dyDescent="0.3">
      <c r="A273" t="str">
        <v/>
      </c>
      <c r="B273" t="s">
        <v>53</v>
      </c>
      <c r="C273" s="21"/>
      <c r="D273" s="21"/>
      <c r="E273" s="21"/>
      <c r="F273" s="21"/>
      <c r="G273" s="21"/>
      <c r="H273" s="21"/>
      <c r="I273" s="21"/>
      <c r="J273" s="21"/>
      <c r="K273" s="21"/>
      <c r="L273" s="21"/>
    </row>
    <row r="277" spans="1:28" ht="20.399999999999999" x14ac:dyDescent="0.45">
      <c r="A277" t="str">
        <f t="array" ref="A277:A681">""</f>
        <v/>
      </c>
      <c r="B277" s="14" t="s">
        <v>159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x14ac:dyDescent="0.3">
      <c r="A278" t="str">
        <v/>
      </c>
      <c r="B278" t="str">
        <f t="array" ref="B278:AB278">""</f>
        <v/>
      </c>
      <c r="C278" t="str">
        <v/>
      </c>
      <c r="D278" t="str">
        <v/>
      </c>
      <c r="E278" t="str">
        <v/>
      </c>
      <c r="F278" t="str">
        <v/>
      </c>
      <c r="G278" t="str">
        <v/>
      </c>
      <c r="H278" t="str">
        <v/>
      </c>
      <c r="I278" t="str">
        <v/>
      </c>
      <c r="J278" t="str">
        <v/>
      </c>
      <c r="K278" t="str">
        <v/>
      </c>
      <c r="L278" t="str">
        <v/>
      </c>
      <c r="M278" t="str">
        <v/>
      </c>
      <c r="N278" t="str">
        <v/>
      </c>
      <c r="O278" t="str">
        <v/>
      </c>
      <c r="P278" t="str">
        <v/>
      </c>
      <c r="Q278" t="str">
        <v/>
      </c>
      <c r="R278" t="str">
        <v/>
      </c>
      <c r="S278" t="str">
        <v/>
      </c>
      <c r="T278" t="str">
        <v/>
      </c>
      <c r="U278" t="str">
        <v/>
      </c>
      <c r="V278" t="str">
        <v/>
      </c>
      <c r="W278" t="str">
        <v/>
      </c>
      <c r="X278" t="str">
        <v/>
      </c>
      <c r="Y278" t="str">
        <v/>
      </c>
      <c r="Z278" t="str">
        <v/>
      </c>
      <c r="AA278" t="str">
        <v/>
      </c>
      <c r="AB278" t="str">
        <v/>
      </c>
    </row>
    <row r="279" spans="1:28" x14ac:dyDescent="0.3">
      <c r="A279" t="str">
        <v/>
      </c>
      <c r="B279" s="8" t="s">
        <v>160</v>
      </c>
    </row>
    <row r="280" spans="1:28" ht="16.8" x14ac:dyDescent="0.4">
      <c r="A280" t="str">
        <v/>
      </c>
      <c r="C280" s="57">
        <f>C$36</f>
        <v>2017</v>
      </c>
      <c r="D280" s="57">
        <f t="shared" ref="D280:AB280" si="20">D$36</f>
        <v>2018</v>
      </c>
      <c r="E280" s="57">
        <f t="shared" si="20"/>
        <v>2019</v>
      </c>
      <c r="F280" s="57">
        <f t="shared" si="20"/>
        <v>2020</v>
      </c>
      <c r="G280" s="57">
        <f t="shared" si="20"/>
        <v>2021</v>
      </c>
      <c r="H280" s="57">
        <f t="shared" si="20"/>
        <v>2022</v>
      </c>
      <c r="I280" s="57">
        <f t="shared" si="20"/>
        <v>2023</v>
      </c>
      <c r="J280" s="57">
        <f t="shared" si="20"/>
        <v>2024</v>
      </c>
      <c r="K280" s="57">
        <f t="shared" si="20"/>
        <v>2025</v>
      </c>
      <c r="L280" s="57">
        <f t="shared" si="20"/>
        <v>2026</v>
      </c>
      <c r="M280" s="57">
        <f t="shared" si="20"/>
        <v>2027</v>
      </c>
      <c r="N280" s="57">
        <f t="shared" si="20"/>
        <v>2028</v>
      </c>
      <c r="O280" s="57">
        <f t="shared" si="20"/>
        <v>2029</v>
      </c>
      <c r="P280" s="57">
        <f t="shared" si="20"/>
        <v>2030</v>
      </c>
      <c r="Q280" s="57">
        <f t="shared" si="20"/>
        <v>2031</v>
      </c>
      <c r="R280" s="57">
        <f t="shared" si="20"/>
        <v>2032</v>
      </c>
      <c r="S280" s="57">
        <f t="shared" si="20"/>
        <v>2033</v>
      </c>
      <c r="T280" s="57">
        <f t="shared" si="20"/>
        <v>2034</v>
      </c>
      <c r="U280" s="57">
        <f t="shared" si="20"/>
        <v>2035</v>
      </c>
      <c r="V280" s="57">
        <f t="shared" si="20"/>
        <v>2036</v>
      </c>
      <c r="W280" s="57">
        <f t="shared" si="20"/>
        <v>2037</v>
      </c>
      <c r="X280" s="57">
        <f t="shared" si="20"/>
        <v>2038</v>
      </c>
      <c r="Y280" s="57">
        <f t="shared" si="20"/>
        <v>2039</v>
      </c>
      <c r="Z280" s="57">
        <f t="shared" si="20"/>
        <v>2040</v>
      </c>
      <c r="AA280" s="57">
        <f t="shared" si="20"/>
        <v>2041</v>
      </c>
      <c r="AB280" s="57">
        <f t="shared" si="20"/>
        <v>2042</v>
      </c>
    </row>
    <row r="281" spans="1:28" x14ac:dyDescent="0.3">
      <c r="A281" t="str">
        <v/>
      </c>
      <c r="B281" t="str">
        <f>$B27</f>
        <v>Current product 1</v>
      </c>
      <c r="C281" s="58">
        <f>C186</f>
        <v>4860</v>
      </c>
      <c r="D281" s="58">
        <f t="shared" ref="D281:AB281" si="21">D186</f>
        <v>5381.2349999999997</v>
      </c>
      <c r="E281" s="58">
        <f t="shared" si="21"/>
        <v>4310.7482778110725</v>
      </c>
      <c r="F281" s="58">
        <f t="shared" si="21"/>
        <v>4265.2534824631521</v>
      </c>
      <c r="G281" s="58">
        <f t="shared" si="21"/>
        <v>4269.1507006397669</v>
      </c>
      <c r="H281" s="58">
        <f t="shared" si="21"/>
        <v>4481.278400883135</v>
      </c>
      <c r="I281" s="58">
        <f t="shared" si="21"/>
        <v>4645.8065611215306</v>
      </c>
      <c r="J281" s="58">
        <f t="shared" si="21"/>
        <v>4796.602688904135</v>
      </c>
      <c r="K281" s="58">
        <f t="shared" si="21"/>
        <v>4940.4704360101223</v>
      </c>
      <c r="L281" s="58">
        <f t="shared" si="21"/>
        <v>5088.6715489927965</v>
      </c>
      <c r="M281" s="58">
        <f t="shared" si="21"/>
        <v>5241.3504733813788</v>
      </c>
      <c r="N281" s="58">
        <f t="shared" si="21"/>
        <v>5398.5072091758702</v>
      </c>
      <c r="O281" s="58">
        <f t="shared" si="21"/>
        <v>5560.5750929639407</v>
      </c>
      <c r="P281" s="58">
        <f t="shared" si="21"/>
        <v>5727.2652336871424</v>
      </c>
      <c r="Q281" s="58">
        <f t="shared" si="21"/>
        <v>6440.7016428210145</v>
      </c>
      <c r="R281" s="58">
        <f t="shared" si="21"/>
        <v>6796.5632875025885</v>
      </c>
      <c r="S281" s="58">
        <f t="shared" si="21"/>
        <v>7000.4682647717727</v>
      </c>
      <c r="T281" s="58">
        <f t="shared" si="21"/>
        <v>7210.5130115625343</v>
      </c>
      <c r="U281" s="58">
        <f t="shared" si="21"/>
        <v>7426.8591007570185</v>
      </c>
      <c r="V281" s="58">
        <f t="shared" si="21"/>
        <v>7649.6681052373715</v>
      </c>
      <c r="W281" s="58">
        <f t="shared" si="21"/>
        <v>7879.1015978857413</v>
      </c>
      <c r="X281" s="58">
        <f t="shared" si="21"/>
        <v>8115.4827244664211</v>
      </c>
      <c r="Y281" s="58">
        <f t="shared" si="21"/>
        <v>8358.9730578615581</v>
      </c>
      <c r="Z281" s="58">
        <f t="shared" si="21"/>
        <v>8609.7341709532975</v>
      </c>
      <c r="AA281" s="58">
        <f t="shared" si="21"/>
        <v>8867.9276366237864</v>
      </c>
      <c r="AB281" s="58">
        <f t="shared" si="21"/>
        <v>9134.038173519466</v>
      </c>
    </row>
    <row r="282" spans="1:28" x14ac:dyDescent="0.3">
      <c r="A282" t="str">
        <v/>
      </c>
      <c r="B282" t="str">
        <f t="shared" ref="B282:B287" si="22">$B28</f>
        <v>Current product 2</v>
      </c>
      <c r="C282" s="58">
        <f t="shared" ref="C282:AB287" si="23">C187</f>
        <v>4860</v>
      </c>
      <c r="D282" s="58">
        <f t="shared" si="23"/>
        <v>4880.6549999999997</v>
      </c>
      <c r="E282" s="58">
        <f t="shared" si="23"/>
        <v>3747.7018575449824</v>
      </c>
      <c r="F282" s="58">
        <f t="shared" si="23"/>
        <v>3488.4553758539682</v>
      </c>
      <c r="G282" s="58">
        <f t="shared" si="23"/>
        <v>3297.0409137896072</v>
      </c>
      <c r="H282" s="58">
        <f t="shared" si="23"/>
        <v>3328.5616073607021</v>
      </c>
      <c r="I282" s="58">
        <f t="shared" si="23"/>
        <v>3404.3466090120023</v>
      </c>
      <c r="J282" s="58">
        <f t="shared" si="23"/>
        <v>3497.5227939925981</v>
      </c>
      <c r="K282" s="58">
        <f t="shared" si="23"/>
        <v>3602.4263595907141</v>
      </c>
      <c r="L282" s="58">
        <f t="shared" si="23"/>
        <v>3710.4896711405804</v>
      </c>
      <c r="M282" s="58">
        <f t="shared" si="23"/>
        <v>3821.8180535072552</v>
      </c>
      <c r="N282" s="58">
        <f t="shared" si="23"/>
        <v>3936.4115066907384</v>
      </c>
      <c r="O282" s="58">
        <f t="shared" si="23"/>
        <v>4054.5860052862067</v>
      </c>
      <c r="P282" s="58">
        <f t="shared" si="23"/>
        <v>4176.1308995635409</v>
      </c>
      <c r="Q282" s="58">
        <f t="shared" si="23"/>
        <v>4696.344947890324</v>
      </c>
      <c r="R282" s="58">
        <f t="shared" si="23"/>
        <v>4955.8273971373037</v>
      </c>
      <c r="S282" s="58">
        <f t="shared" si="23"/>
        <v>5104.5081097294178</v>
      </c>
      <c r="T282" s="58">
        <f t="shared" si="23"/>
        <v>5257.6657375976811</v>
      </c>
      <c r="U282" s="58">
        <f t="shared" si="23"/>
        <v>5415.4180943019919</v>
      </c>
      <c r="V282" s="58">
        <f t="shared" si="23"/>
        <v>5577.8829934022497</v>
      </c>
      <c r="W282" s="58">
        <f t="shared" si="23"/>
        <v>5745.1782484583528</v>
      </c>
      <c r="X282" s="58">
        <f t="shared" si="23"/>
        <v>5917.539486590098</v>
      </c>
      <c r="Y282" s="58">
        <f t="shared" si="23"/>
        <v>6095.0845213573848</v>
      </c>
      <c r="Z282" s="58">
        <f t="shared" si="23"/>
        <v>6277.9311663201124</v>
      </c>
      <c r="AA282" s="58">
        <f t="shared" si="23"/>
        <v>6466.1972350381766</v>
      </c>
      <c r="AB282" s="58">
        <f t="shared" si="23"/>
        <v>6660.2361681912771</v>
      </c>
    </row>
    <row r="283" spans="1:28" x14ac:dyDescent="0.3">
      <c r="A283" t="str">
        <v/>
      </c>
      <c r="B283" t="str">
        <f t="shared" si="22"/>
        <v>Current product 3</v>
      </c>
      <c r="C283" s="58">
        <f t="shared" si="23"/>
        <v>2430</v>
      </c>
      <c r="D283" s="58">
        <f t="shared" si="23"/>
        <v>2252.61</v>
      </c>
      <c r="E283" s="58">
        <f t="shared" si="23"/>
        <v>1745.773951556534</v>
      </c>
      <c r="F283" s="58">
        <f t="shared" si="23"/>
        <v>1647.7327790459451</v>
      </c>
      <c r="G283" s="58">
        <f t="shared" si="23"/>
        <v>1578.7150263082563</v>
      </c>
      <c r="H283" s="58">
        <f t="shared" si="23"/>
        <v>1609.212209831381</v>
      </c>
      <c r="I283" s="58">
        <f t="shared" si="23"/>
        <v>1651.4706144839427</v>
      </c>
      <c r="J283" s="58">
        <f t="shared" si="23"/>
        <v>1698.7967856535479</v>
      </c>
      <c r="K283" s="58">
        <f t="shared" si="23"/>
        <v>1749.7499460869185</v>
      </c>
      <c r="L283" s="58">
        <f t="shared" si="23"/>
        <v>1802.2378402682823</v>
      </c>
      <c r="M283" s="58">
        <f t="shared" si="23"/>
        <v>1856.3116259892386</v>
      </c>
      <c r="N283" s="58">
        <f t="shared" si="23"/>
        <v>1911.9713032497875</v>
      </c>
      <c r="O283" s="58">
        <f t="shared" si="23"/>
        <v>1969.3703454247293</v>
      </c>
      <c r="P283" s="58">
        <f t="shared" si="23"/>
        <v>2028.406436930863</v>
      </c>
      <c r="Q283" s="58">
        <f t="shared" si="23"/>
        <v>2281.0818318324427</v>
      </c>
      <c r="R283" s="58">
        <f t="shared" si="23"/>
        <v>2407.1161643238338</v>
      </c>
      <c r="S283" s="58">
        <f t="shared" si="23"/>
        <v>2479.3325104400033</v>
      </c>
      <c r="T283" s="58">
        <f t="shared" si="23"/>
        <v>2553.7233582617309</v>
      </c>
      <c r="U283" s="58">
        <f t="shared" si="23"/>
        <v>2630.3459315181112</v>
      </c>
      <c r="V283" s="58">
        <f t="shared" si="23"/>
        <v>2709.2574539382358</v>
      </c>
      <c r="W283" s="58">
        <f t="shared" si="23"/>
        <v>2790.5151492512005</v>
      </c>
      <c r="X283" s="58">
        <f t="shared" si="23"/>
        <v>2874.2334649151912</v>
      </c>
      <c r="Y283" s="58">
        <f t="shared" si="23"/>
        <v>2960.4696246593021</v>
      </c>
      <c r="Z283" s="58">
        <f t="shared" si="23"/>
        <v>3049.2808522126265</v>
      </c>
      <c r="AA283" s="58">
        <f t="shared" si="23"/>
        <v>3140.7243713042581</v>
      </c>
      <c r="AB283" s="58">
        <f t="shared" si="23"/>
        <v>3234.971853121478</v>
      </c>
    </row>
    <row r="284" spans="1:28" x14ac:dyDescent="0.3">
      <c r="A284" t="str">
        <v/>
      </c>
      <c r="B284" t="str">
        <f t="shared" si="22"/>
        <v>Our NEW Product</v>
      </c>
      <c r="C284" s="58">
        <f t="shared" si="23"/>
        <v>0</v>
      </c>
      <c r="D284" s="58">
        <f t="shared" si="23"/>
        <v>0</v>
      </c>
      <c r="E284" s="58">
        <f t="shared" si="23"/>
        <v>507.61591308741333</v>
      </c>
      <c r="F284" s="58">
        <f t="shared" si="23"/>
        <v>1219.9983626369371</v>
      </c>
      <c r="G284" s="58">
        <f t="shared" si="23"/>
        <v>1795.1333592623705</v>
      </c>
      <c r="H284" s="58">
        <f t="shared" si="23"/>
        <v>1848.9477819247816</v>
      </c>
      <c r="I284" s="58">
        <f t="shared" si="23"/>
        <v>1904.4162153825253</v>
      </c>
      <c r="J284" s="58">
        <f t="shared" si="23"/>
        <v>1961.5977314497197</v>
      </c>
      <c r="K284" s="58">
        <f t="shared" si="23"/>
        <v>2020.4332583122464</v>
      </c>
      <c r="L284" s="58">
        <f t="shared" si="23"/>
        <v>2028.6260778162255</v>
      </c>
      <c r="M284" s="58">
        <f t="shared" si="23"/>
        <v>1708.3114114420132</v>
      </c>
      <c r="N284" s="58">
        <f t="shared" si="23"/>
        <v>1554.8482472247658</v>
      </c>
      <c r="O284" s="58">
        <f t="shared" si="23"/>
        <v>1586.3928152380943</v>
      </c>
      <c r="P284" s="58">
        <f t="shared" si="23"/>
        <v>1633.9483355203249</v>
      </c>
      <c r="Q284" s="58">
        <f t="shared" si="23"/>
        <v>487.79700904589038</v>
      </c>
      <c r="R284" s="58">
        <f t="shared" si="23"/>
        <v>143.41177007975969</v>
      </c>
      <c r="S284" s="58">
        <f t="shared" si="23"/>
        <v>147.71429364663609</v>
      </c>
      <c r="T284" s="58">
        <f t="shared" si="23"/>
        <v>152.146370221073</v>
      </c>
      <c r="U284" s="58">
        <f t="shared" si="23"/>
        <v>156.711409092743</v>
      </c>
      <c r="V284" s="58">
        <f t="shared" si="23"/>
        <v>161.41281955131871</v>
      </c>
      <c r="W284" s="58">
        <f t="shared" si="23"/>
        <v>166.25401088647286</v>
      </c>
      <c r="X284" s="58">
        <f t="shared" si="23"/>
        <v>171.24180167755068</v>
      </c>
      <c r="Y284" s="58">
        <f t="shared" si="23"/>
        <v>176.37960121422483</v>
      </c>
      <c r="Z284" s="58">
        <f t="shared" si="23"/>
        <v>181.67081878616796</v>
      </c>
      <c r="AA284" s="58">
        <f t="shared" si="23"/>
        <v>187.11886368305267</v>
      </c>
      <c r="AB284" s="58">
        <f t="shared" si="23"/>
        <v>192.73396377389696</v>
      </c>
    </row>
    <row r="285" spans="1:28" x14ac:dyDescent="0.3">
      <c r="A285" t="str">
        <v/>
      </c>
      <c r="B285" t="str">
        <f t="shared" si="22"/>
        <v>Generic 1</v>
      </c>
      <c r="C285" s="58">
        <f t="shared" si="23"/>
        <v>0</v>
      </c>
      <c r="D285" s="58">
        <f t="shared" si="23"/>
        <v>0</v>
      </c>
      <c r="E285" s="58">
        <f t="shared" si="23"/>
        <v>0</v>
      </c>
      <c r="F285" s="58">
        <f t="shared" si="23"/>
        <v>0</v>
      </c>
      <c r="G285" s="58">
        <f t="shared" si="23"/>
        <v>0</v>
      </c>
      <c r="H285" s="58">
        <f t="shared" si="23"/>
        <v>0</v>
      </c>
      <c r="I285" s="58">
        <f t="shared" si="23"/>
        <v>0</v>
      </c>
      <c r="J285" s="58">
        <f t="shared" si="23"/>
        <v>0</v>
      </c>
      <c r="K285" s="58">
        <f t="shared" si="23"/>
        <v>0</v>
      </c>
      <c r="L285" s="58">
        <f t="shared" si="23"/>
        <v>52.41486178211764</v>
      </c>
      <c r="M285" s="58">
        <f t="shared" si="23"/>
        <v>435.16843568011575</v>
      </c>
      <c r="N285" s="58">
        <f t="shared" si="23"/>
        <v>652.90173365883754</v>
      </c>
      <c r="O285" s="58">
        <f t="shared" si="23"/>
        <v>687.6357410870304</v>
      </c>
      <c r="P285" s="58">
        <f t="shared" si="23"/>
        <v>708.24909429812851</v>
      </c>
      <c r="Q285" s="58">
        <f t="shared" si="23"/>
        <v>796.47456841032954</v>
      </c>
      <c r="R285" s="58">
        <f t="shared" si="23"/>
        <v>840.481380956517</v>
      </c>
      <c r="S285" s="58">
        <f t="shared" si="23"/>
        <v>865.69682141217186</v>
      </c>
      <c r="T285" s="58">
        <f t="shared" si="23"/>
        <v>891.67152235698279</v>
      </c>
      <c r="U285" s="58">
        <f t="shared" si="23"/>
        <v>918.42546433013808</v>
      </c>
      <c r="V285" s="58">
        <f t="shared" si="23"/>
        <v>945.9786278708259</v>
      </c>
      <c r="W285" s="58">
        <f t="shared" si="23"/>
        <v>974.35099351823487</v>
      </c>
      <c r="X285" s="58">
        <f t="shared" si="23"/>
        <v>1003.5825223507413</v>
      </c>
      <c r="Y285" s="58">
        <f t="shared" si="23"/>
        <v>1033.6931949075338</v>
      </c>
      <c r="Z285" s="58">
        <f t="shared" si="23"/>
        <v>1064.7029917278003</v>
      </c>
      <c r="AA285" s="58">
        <f t="shared" si="23"/>
        <v>1096.6318933507293</v>
      </c>
      <c r="AB285" s="58">
        <f t="shared" si="23"/>
        <v>1129.5398413938863</v>
      </c>
    </row>
    <row r="286" spans="1:28" x14ac:dyDescent="0.3">
      <c r="A286" t="str">
        <v/>
      </c>
      <c r="B286" t="str">
        <f t="shared" si="22"/>
        <v>New Product 1</v>
      </c>
      <c r="C286" s="58">
        <f t="shared" si="23"/>
        <v>0</v>
      </c>
      <c r="D286" s="58">
        <f t="shared" si="23"/>
        <v>0</v>
      </c>
      <c r="E286" s="58">
        <f t="shared" si="23"/>
        <v>0</v>
      </c>
      <c r="F286" s="58">
        <f t="shared" si="23"/>
        <v>0</v>
      </c>
      <c r="G286" s="58">
        <f t="shared" si="23"/>
        <v>0</v>
      </c>
      <c r="H286" s="58">
        <f t="shared" si="23"/>
        <v>0</v>
      </c>
      <c r="I286" s="58">
        <f t="shared" si="23"/>
        <v>0</v>
      </c>
      <c r="J286" s="58">
        <f t="shared" si="23"/>
        <v>0</v>
      </c>
      <c r="K286" s="58">
        <f t="shared" si="23"/>
        <v>0</v>
      </c>
      <c r="L286" s="58">
        <f t="shared" si="23"/>
        <v>0</v>
      </c>
      <c r="M286" s="58">
        <f t="shared" si="23"/>
        <v>0</v>
      </c>
      <c r="N286" s="58">
        <f t="shared" si="23"/>
        <v>0</v>
      </c>
      <c r="O286" s="58">
        <f t="shared" si="23"/>
        <v>0</v>
      </c>
      <c r="P286" s="58">
        <f t="shared" si="23"/>
        <v>0</v>
      </c>
      <c r="Q286" s="58">
        <f t="shared" si="23"/>
        <v>0</v>
      </c>
      <c r="R286" s="58">
        <f t="shared" si="23"/>
        <v>0</v>
      </c>
      <c r="S286" s="58">
        <f t="shared" si="23"/>
        <v>0</v>
      </c>
      <c r="T286" s="58">
        <f t="shared" si="23"/>
        <v>0</v>
      </c>
      <c r="U286" s="58">
        <f t="shared" si="23"/>
        <v>0</v>
      </c>
      <c r="V286" s="58">
        <f t="shared" si="23"/>
        <v>0</v>
      </c>
      <c r="W286" s="58">
        <f t="shared" si="23"/>
        <v>0</v>
      </c>
      <c r="X286" s="58">
        <f t="shared" si="23"/>
        <v>0</v>
      </c>
      <c r="Y286" s="58">
        <f t="shared" si="23"/>
        <v>0</v>
      </c>
      <c r="Z286" s="58">
        <f t="shared" si="23"/>
        <v>0</v>
      </c>
      <c r="AA286" s="58">
        <f t="shared" si="23"/>
        <v>0</v>
      </c>
      <c r="AB286" s="58">
        <f t="shared" si="23"/>
        <v>0</v>
      </c>
    </row>
    <row r="287" spans="1:28" x14ac:dyDescent="0.3">
      <c r="A287" t="str">
        <v/>
      </c>
      <c r="B287" t="str">
        <f t="shared" si="22"/>
        <v>New Product 2</v>
      </c>
      <c r="C287" s="58">
        <f t="shared" si="23"/>
        <v>0</v>
      </c>
      <c r="D287" s="58">
        <f t="shared" si="23"/>
        <v>0</v>
      </c>
      <c r="E287" s="58">
        <f t="shared" si="23"/>
        <v>0</v>
      </c>
      <c r="F287" s="58">
        <f t="shared" si="23"/>
        <v>0</v>
      </c>
      <c r="G287" s="58">
        <f t="shared" si="23"/>
        <v>0</v>
      </c>
      <c r="H287" s="58">
        <f t="shared" si="23"/>
        <v>0</v>
      </c>
      <c r="I287" s="58">
        <f t="shared" si="23"/>
        <v>0</v>
      </c>
      <c r="J287" s="58">
        <f t="shared" si="23"/>
        <v>0</v>
      </c>
      <c r="K287" s="58">
        <f t="shared" si="23"/>
        <v>0</v>
      </c>
      <c r="L287" s="58">
        <f t="shared" si="23"/>
        <v>0</v>
      </c>
      <c r="M287" s="58">
        <f t="shared" si="23"/>
        <v>0</v>
      </c>
      <c r="N287" s="58">
        <f t="shared" si="23"/>
        <v>0</v>
      </c>
      <c r="O287" s="58">
        <f t="shared" si="23"/>
        <v>0</v>
      </c>
      <c r="P287" s="58">
        <f t="shared" si="23"/>
        <v>0</v>
      </c>
      <c r="Q287" s="58">
        <f t="shared" si="23"/>
        <v>0</v>
      </c>
      <c r="R287" s="58">
        <f t="shared" si="23"/>
        <v>0</v>
      </c>
      <c r="S287" s="58">
        <f t="shared" si="23"/>
        <v>0</v>
      </c>
      <c r="T287" s="58">
        <f t="shared" si="23"/>
        <v>0</v>
      </c>
      <c r="U287" s="58">
        <f t="shared" si="23"/>
        <v>0</v>
      </c>
      <c r="V287" s="58">
        <f t="shared" si="23"/>
        <v>0</v>
      </c>
      <c r="W287" s="58">
        <f t="shared" si="23"/>
        <v>0</v>
      </c>
      <c r="X287" s="58">
        <f t="shared" si="23"/>
        <v>0</v>
      </c>
      <c r="Y287" s="58">
        <f t="shared" si="23"/>
        <v>0</v>
      </c>
      <c r="Z287" s="58">
        <f t="shared" si="23"/>
        <v>0</v>
      </c>
      <c r="AA287" s="58">
        <f t="shared" si="23"/>
        <v>0</v>
      </c>
      <c r="AB287" s="58">
        <f t="shared" si="23"/>
        <v>0</v>
      </c>
    </row>
    <row r="288" spans="1:28" x14ac:dyDescent="0.3">
      <c r="A288" t="str">
        <v/>
      </c>
      <c r="C288" s="52">
        <f t="shared" ref="C288:AB288" si="24">SUM(C281:C287)</f>
        <v>12150</v>
      </c>
      <c r="D288" s="52">
        <f t="shared" si="24"/>
        <v>12514.5</v>
      </c>
      <c r="E288" s="52">
        <f t="shared" si="24"/>
        <v>10311.840000000002</v>
      </c>
      <c r="F288" s="52">
        <f t="shared" si="24"/>
        <v>10621.440000000004</v>
      </c>
      <c r="G288" s="52">
        <f t="shared" si="24"/>
        <v>10940.04</v>
      </c>
      <c r="H288" s="52">
        <f t="shared" si="24"/>
        <v>11268</v>
      </c>
      <c r="I288" s="52">
        <f t="shared" si="24"/>
        <v>11606.04</v>
      </c>
      <c r="J288" s="52">
        <f t="shared" si="24"/>
        <v>11954.519999999999</v>
      </c>
      <c r="K288" s="52">
        <f t="shared" si="24"/>
        <v>12313.080000000002</v>
      </c>
      <c r="L288" s="52">
        <f t="shared" si="24"/>
        <v>12682.440000000002</v>
      </c>
      <c r="M288" s="52">
        <f t="shared" si="24"/>
        <v>13062.960000000003</v>
      </c>
      <c r="N288" s="52">
        <f t="shared" si="24"/>
        <v>13454.639999999998</v>
      </c>
      <c r="O288" s="52">
        <f t="shared" si="24"/>
        <v>13858.560000000001</v>
      </c>
      <c r="P288" s="52">
        <f t="shared" si="24"/>
        <v>14274</v>
      </c>
      <c r="Q288" s="52">
        <f t="shared" si="24"/>
        <v>14702.400000000001</v>
      </c>
      <c r="R288" s="52">
        <f t="shared" si="24"/>
        <v>15143.400000000003</v>
      </c>
      <c r="S288" s="52">
        <f t="shared" si="24"/>
        <v>15597.720000000001</v>
      </c>
      <c r="T288" s="52">
        <f t="shared" si="24"/>
        <v>16065.720000000001</v>
      </c>
      <c r="U288" s="52">
        <f t="shared" si="24"/>
        <v>16547.760000000002</v>
      </c>
      <c r="V288" s="52">
        <f t="shared" si="24"/>
        <v>17044.200000000004</v>
      </c>
      <c r="W288" s="52">
        <f t="shared" si="24"/>
        <v>17555.400000000001</v>
      </c>
      <c r="X288" s="52">
        <f t="shared" si="24"/>
        <v>18082.080000000005</v>
      </c>
      <c r="Y288" s="52">
        <f t="shared" si="24"/>
        <v>18624.600000000006</v>
      </c>
      <c r="Z288" s="52">
        <f t="shared" si="24"/>
        <v>19183.320000000007</v>
      </c>
      <c r="AA288" s="52">
        <f t="shared" si="24"/>
        <v>19758.600000000002</v>
      </c>
      <c r="AB288" s="52">
        <f t="shared" si="24"/>
        <v>20351.520000000004</v>
      </c>
    </row>
    <row r="289" spans="1:28" x14ac:dyDescent="0.3">
      <c r="A289" t="str">
        <v/>
      </c>
    </row>
    <row r="290" spans="1:28" x14ac:dyDescent="0.3">
      <c r="A290" t="str">
        <v/>
      </c>
      <c r="B290" s="8" t="s">
        <v>161</v>
      </c>
    </row>
    <row r="291" spans="1:28" ht="16.8" x14ac:dyDescent="0.4">
      <c r="A291" t="str">
        <v/>
      </c>
      <c r="C291" s="57">
        <f>C$36</f>
        <v>2017</v>
      </c>
      <c r="D291" s="57">
        <f t="shared" ref="D291:AB291" si="25">D$36</f>
        <v>2018</v>
      </c>
      <c r="E291" s="57">
        <f t="shared" si="25"/>
        <v>2019</v>
      </c>
      <c r="F291" s="57">
        <f t="shared" si="25"/>
        <v>2020</v>
      </c>
      <c r="G291" s="57">
        <f t="shared" si="25"/>
        <v>2021</v>
      </c>
      <c r="H291" s="57">
        <f t="shared" si="25"/>
        <v>2022</v>
      </c>
      <c r="I291" s="57">
        <f t="shared" si="25"/>
        <v>2023</v>
      </c>
      <c r="J291" s="57">
        <f t="shared" si="25"/>
        <v>2024</v>
      </c>
      <c r="K291" s="57">
        <f t="shared" si="25"/>
        <v>2025</v>
      </c>
      <c r="L291" s="57">
        <f t="shared" si="25"/>
        <v>2026</v>
      </c>
      <c r="M291" s="57">
        <f t="shared" si="25"/>
        <v>2027</v>
      </c>
      <c r="N291" s="57">
        <f t="shared" si="25"/>
        <v>2028</v>
      </c>
      <c r="O291" s="57">
        <f t="shared" si="25"/>
        <v>2029</v>
      </c>
      <c r="P291" s="57">
        <f t="shared" si="25"/>
        <v>2030</v>
      </c>
      <c r="Q291" s="57">
        <f t="shared" si="25"/>
        <v>2031</v>
      </c>
      <c r="R291" s="57">
        <f t="shared" si="25"/>
        <v>2032</v>
      </c>
      <c r="S291" s="57">
        <f t="shared" si="25"/>
        <v>2033</v>
      </c>
      <c r="T291" s="57">
        <f t="shared" si="25"/>
        <v>2034</v>
      </c>
      <c r="U291" s="57">
        <f t="shared" si="25"/>
        <v>2035</v>
      </c>
      <c r="V291" s="57">
        <f t="shared" si="25"/>
        <v>2036</v>
      </c>
      <c r="W291" s="57">
        <f t="shared" si="25"/>
        <v>2037</v>
      </c>
      <c r="X291" s="57">
        <f t="shared" si="25"/>
        <v>2038</v>
      </c>
      <c r="Y291" s="57">
        <f t="shared" si="25"/>
        <v>2039</v>
      </c>
      <c r="Z291" s="57">
        <f t="shared" si="25"/>
        <v>2040</v>
      </c>
      <c r="AA291" s="57">
        <f t="shared" si="25"/>
        <v>2041</v>
      </c>
      <c r="AB291" s="57">
        <f t="shared" si="25"/>
        <v>2042</v>
      </c>
    </row>
    <row r="292" spans="1:28" x14ac:dyDescent="0.3">
      <c r="A292" t="str">
        <v/>
      </c>
      <c r="B292" t="str">
        <f>$B27</f>
        <v>Current product 1</v>
      </c>
      <c r="C292" s="58">
        <f>C243</f>
        <v>4860</v>
      </c>
      <c r="D292" s="58">
        <f t="shared" ref="D292:AB292" si="26">D243</f>
        <v>10241.235000000001</v>
      </c>
      <c r="E292" s="58">
        <f t="shared" si="26"/>
        <v>14551.983277811072</v>
      </c>
      <c r="F292" s="58">
        <f t="shared" si="26"/>
        <v>13957.236760274223</v>
      </c>
      <c r="G292" s="58">
        <f t="shared" si="26"/>
        <v>12845.152460913992</v>
      </c>
      <c r="H292" s="58">
        <f t="shared" si="26"/>
        <v>13015.682583986054</v>
      </c>
      <c r="I292" s="58">
        <f t="shared" si="26"/>
        <v>13396.235662644431</v>
      </c>
      <c r="J292" s="58">
        <f t="shared" si="26"/>
        <v>13923.687650908802</v>
      </c>
      <c r="K292" s="58">
        <f t="shared" si="26"/>
        <v>14382.879686035787</v>
      </c>
      <c r="L292" s="58">
        <f t="shared" si="26"/>
        <v>14825.744673907055</v>
      </c>
      <c r="M292" s="58">
        <f t="shared" si="26"/>
        <v>15270.492458384297</v>
      </c>
      <c r="N292" s="58">
        <f t="shared" si="26"/>
        <v>15728.529231550045</v>
      </c>
      <c r="O292" s="58">
        <f t="shared" si="26"/>
        <v>16200.432775521189</v>
      </c>
      <c r="P292" s="58">
        <f t="shared" si="26"/>
        <v>16686.347535826953</v>
      </c>
      <c r="Q292" s="58">
        <f t="shared" si="26"/>
        <v>17728.541969472099</v>
      </c>
      <c r="R292" s="58">
        <f t="shared" si="26"/>
        <v>18964.530164010746</v>
      </c>
      <c r="S292" s="58">
        <f t="shared" si="26"/>
        <v>20237.733195095378</v>
      </c>
      <c r="T292" s="58">
        <f t="shared" si="26"/>
        <v>21007.544563836895</v>
      </c>
      <c r="U292" s="58">
        <f t="shared" si="26"/>
        <v>21637.840377091328</v>
      </c>
      <c r="V292" s="58">
        <f t="shared" si="26"/>
        <v>22287.040217556925</v>
      </c>
      <c r="W292" s="58">
        <f t="shared" si="26"/>
        <v>22955.628803880132</v>
      </c>
      <c r="X292" s="58">
        <f t="shared" si="26"/>
        <v>23644.252427589534</v>
      </c>
      <c r="Y292" s="58">
        <f t="shared" si="26"/>
        <v>24353.557380213722</v>
      </c>
      <c r="Z292" s="58">
        <f t="shared" si="26"/>
        <v>25084.189953281275</v>
      </c>
      <c r="AA292" s="58">
        <f t="shared" si="26"/>
        <v>25836.634865438638</v>
      </c>
      <c r="AB292" s="58">
        <f t="shared" si="26"/>
        <v>26611.69998109655</v>
      </c>
    </row>
    <row r="293" spans="1:28" x14ac:dyDescent="0.3">
      <c r="A293" t="str">
        <v/>
      </c>
      <c r="B293" t="str">
        <f t="shared" ref="B293:B298" si="27">$B28</f>
        <v>Current product 2</v>
      </c>
      <c r="C293" s="58">
        <f t="shared" ref="C293:AB298" si="28">C244</f>
        <v>4860</v>
      </c>
      <c r="D293" s="58">
        <f t="shared" si="28"/>
        <v>9740.6549999999988</v>
      </c>
      <c r="E293" s="58">
        <f t="shared" si="28"/>
        <v>13488.356857544983</v>
      </c>
      <c r="F293" s="58">
        <f t="shared" si="28"/>
        <v>12116.81223339895</v>
      </c>
      <c r="G293" s="58">
        <f t="shared" si="28"/>
        <v>10533.198147188557</v>
      </c>
      <c r="H293" s="58">
        <f t="shared" si="28"/>
        <v>10114.057897004277</v>
      </c>
      <c r="I293" s="58">
        <f t="shared" si="28"/>
        <v>10029.949130162311</v>
      </c>
      <c r="J293" s="58">
        <f t="shared" si="28"/>
        <v>10230.431010365302</v>
      </c>
      <c r="K293" s="58">
        <f t="shared" si="28"/>
        <v>10504.295762595315</v>
      </c>
      <c r="L293" s="58">
        <f t="shared" si="28"/>
        <v>10810.438824723893</v>
      </c>
      <c r="M293" s="58">
        <f t="shared" si="28"/>
        <v>11134.734084238549</v>
      </c>
      <c r="N293" s="58">
        <f t="shared" si="28"/>
        <v>11468.719231338573</v>
      </c>
      <c r="O293" s="58">
        <f t="shared" si="28"/>
        <v>11812.815565484201</v>
      </c>
      <c r="P293" s="58">
        <f t="shared" si="28"/>
        <v>12167.128411540485</v>
      </c>
      <c r="Q293" s="58">
        <f t="shared" si="28"/>
        <v>12927.061852740071</v>
      </c>
      <c r="R293" s="58">
        <f t="shared" si="28"/>
        <v>13828.303244591169</v>
      </c>
      <c r="S293" s="58">
        <f t="shared" si="28"/>
        <v>14756.680454757046</v>
      </c>
      <c r="T293" s="58">
        <f t="shared" si="28"/>
        <v>15318.001244464403</v>
      </c>
      <c r="U293" s="58">
        <f t="shared" si="28"/>
        <v>15777.591941629089</v>
      </c>
      <c r="V293" s="58">
        <f t="shared" si="28"/>
        <v>16250.966825301923</v>
      </c>
      <c r="W293" s="58">
        <f t="shared" si="28"/>
        <v>16738.479336162596</v>
      </c>
      <c r="X293" s="58">
        <f t="shared" si="28"/>
        <v>17240.6007284507</v>
      </c>
      <c r="Y293" s="58">
        <f t="shared" si="28"/>
        <v>17757.802256405834</v>
      </c>
      <c r="Z293" s="58">
        <f t="shared" si="28"/>
        <v>18290.555174267596</v>
      </c>
      <c r="AA293" s="58">
        <f t="shared" si="28"/>
        <v>18839.212922715673</v>
      </c>
      <c r="AB293" s="58">
        <f t="shared" si="28"/>
        <v>19404.364569549565</v>
      </c>
    </row>
    <row r="294" spans="1:28" x14ac:dyDescent="0.3">
      <c r="A294" t="str">
        <v/>
      </c>
      <c r="B294" t="str">
        <f t="shared" si="27"/>
        <v>Current product 3</v>
      </c>
      <c r="C294" s="58">
        <f t="shared" si="28"/>
        <v>2430</v>
      </c>
      <c r="D294" s="58">
        <f t="shared" si="28"/>
        <v>4682.6100000000006</v>
      </c>
      <c r="E294" s="58">
        <f t="shared" si="28"/>
        <v>6428.3839515565342</v>
      </c>
      <c r="F294" s="58">
        <f t="shared" si="28"/>
        <v>5646.1167306024799</v>
      </c>
      <c r="G294" s="58">
        <f t="shared" si="28"/>
        <v>4972.2217569107361</v>
      </c>
      <c r="H294" s="58">
        <f t="shared" si="28"/>
        <v>4835.6600151855819</v>
      </c>
      <c r="I294" s="58">
        <f t="shared" si="28"/>
        <v>4839.3978506235799</v>
      </c>
      <c r="J294" s="58">
        <f t="shared" si="28"/>
        <v>4959.479609968872</v>
      </c>
      <c r="K294" s="58">
        <f t="shared" si="28"/>
        <v>5100.0173462244093</v>
      </c>
      <c r="L294" s="58">
        <f t="shared" si="28"/>
        <v>5250.7845720087489</v>
      </c>
      <c r="M294" s="58">
        <f t="shared" si="28"/>
        <v>5408.2994123444396</v>
      </c>
      <c r="N294" s="58">
        <f t="shared" si="28"/>
        <v>5570.5207695073086</v>
      </c>
      <c r="O294" s="58">
        <f t="shared" si="28"/>
        <v>5737.6532746637549</v>
      </c>
      <c r="P294" s="58">
        <f t="shared" si="28"/>
        <v>5909.7480856053799</v>
      </c>
      <c r="Q294" s="58">
        <f t="shared" si="28"/>
        <v>6278.8586141880351</v>
      </c>
      <c r="R294" s="58">
        <f t="shared" si="28"/>
        <v>6716.6044330871391</v>
      </c>
      <c r="S294" s="58">
        <f t="shared" si="28"/>
        <v>7167.5305065962793</v>
      </c>
      <c r="T294" s="58">
        <f t="shared" si="28"/>
        <v>7440.1720330255685</v>
      </c>
      <c r="U294" s="58">
        <f t="shared" si="28"/>
        <v>7663.4018002198445</v>
      </c>
      <c r="V294" s="58">
        <f t="shared" si="28"/>
        <v>7893.3267437180775</v>
      </c>
      <c r="W294" s="58">
        <f t="shared" si="28"/>
        <v>8130.118534707548</v>
      </c>
      <c r="X294" s="58">
        <f t="shared" si="28"/>
        <v>8374.006068104627</v>
      </c>
      <c r="Y294" s="58">
        <f t="shared" si="28"/>
        <v>8625.2182388256952</v>
      </c>
      <c r="Z294" s="58">
        <f t="shared" si="28"/>
        <v>8883.983941787119</v>
      </c>
      <c r="AA294" s="58">
        <f t="shared" si="28"/>
        <v>9150.4748481761853</v>
      </c>
      <c r="AB294" s="58">
        <f t="shared" si="28"/>
        <v>9424.9770766383626</v>
      </c>
    </row>
    <row r="295" spans="1:28" x14ac:dyDescent="0.3">
      <c r="A295" t="str">
        <v/>
      </c>
      <c r="B295" t="str">
        <f t="shared" si="27"/>
        <v>Our NEW Product</v>
      </c>
      <c r="C295" s="58">
        <f t="shared" si="28"/>
        <v>0</v>
      </c>
      <c r="D295" s="58">
        <f t="shared" si="28"/>
        <v>0</v>
      </c>
      <c r="E295" s="58">
        <f t="shared" si="28"/>
        <v>507.61591308741333</v>
      </c>
      <c r="F295" s="58">
        <f t="shared" si="28"/>
        <v>1727.6142757243506</v>
      </c>
      <c r="G295" s="58">
        <f t="shared" si="28"/>
        <v>3522.7476349867211</v>
      </c>
      <c r="H295" s="58">
        <f t="shared" si="28"/>
        <v>5016.3642777503128</v>
      </c>
      <c r="I295" s="58">
        <f t="shared" si="28"/>
        <v>5914.4968653607584</v>
      </c>
      <c r="J295" s="58">
        <f t="shared" si="28"/>
        <v>6253.5017365357371</v>
      </c>
      <c r="K295" s="58">
        <f t="shared" si="28"/>
        <v>6441.1315397219259</v>
      </c>
      <c r="L295" s="58">
        <f t="shared" si="28"/>
        <v>6581.9819321929481</v>
      </c>
      <c r="M295" s="58">
        <f t="shared" si="28"/>
        <v>6345.8500670054009</v>
      </c>
      <c r="N295" s="58">
        <f t="shared" si="28"/>
        <v>5897.9157139766785</v>
      </c>
      <c r="O295" s="58">
        <f t="shared" si="28"/>
        <v>5458.1402972497408</v>
      </c>
      <c r="P295" s="58">
        <f t="shared" si="28"/>
        <v>5287.6828214157886</v>
      </c>
      <c r="Q295" s="58">
        <f t="shared" si="28"/>
        <v>4174.5926339717389</v>
      </c>
      <c r="R295" s="58">
        <f t="shared" si="28"/>
        <v>2741.0749592174029</v>
      </c>
      <c r="S295" s="58">
        <f t="shared" si="28"/>
        <v>1269.1075734283831</v>
      </c>
      <c r="T295" s="58">
        <f t="shared" si="28"/>
        <v>589.61153666123585</v>
      </c>
      <c r="U295" s="58">
        <f t="shared" si="28"/>
        <v>499.59560398437992</v>
      </c>
      <c r="V295" s="58">
        <f t="shared" si="28"/>
        <v>514.58488695912558</v>
      </c>
      <c r="W295" s="58">
        <f t="shared" si="28"/>
        <v>530.02215059685636</v>
      </c>
      <c r="X295" s="58">
        <f t="shared" si="28"/>
        <v>545.92205484316514</v>
      </c>
      <c r="Y295" s="58">
        <f t="shared" si="28"/>
        <v>562.29925964364395</v>
      </c>
      <c r="Z295" s="58">
        <f t="shared" si="28"/>
        <v>579.16842494388538</v>
      </c>
      <c r="AA295" s="58">
        <f t="shared" si="28"/>
        <v>596.54182418671064</v>
      </c>
      <c r="AB295" s="58">
        <f t="shared" si="28"/>
        <v>614.43752660738505</v>
      </c>
    </row>
    <row r="296" spans="1:28" x14ac:dyDescent="0.3">
      <c r="A296" t="str">
        <v/>
      </c>
      <c r="B296" t="str">
        <f t="shared" si="27"/>
        <v>Generic 1</v>
      </c>
      <c r="C296" s="58">
        <f t="shared" si="28"/>
        <v>0</v>
      </c>
      <c r="D296" s="58">
        <f t="shared" si="28"/>
        <v>0</v>
      </c>
      <c r="E296" s="58">
        <f t="shared" si="28"/>
        <v>0</v>
      </c>
      <c r="F296" s="58">
        <f t="shared" si="28"/>
        <v>0</v>
      </c>
      <c r="G296" s="58">
        <f t="shared" si="28"/>
        <v>0</v>
      </c>
      <c r="H296" s="58">
        <f t="shared" si="28"/>
        <v>0</v>
      </c>
      <c r="I296" s="58">
        <f t="shared" si="28"/>
        <v>0</v>
      </c>
      <c r="J296" s="58">
        <f t="shared" si="28"/>
        <v>0</v>
      </c>
      <c r="K296" s="58">
        <f t="shared" si="28"/>
        <v>0</v>
      </c>
      <c r="L296" s="58">
        <f t="shared" si="28"/>
        <v>52.41486178211764</v>
      </c>
      <c r="M296" s="58">
        <f t="shared" si="28"/>
        <v>487.58329746223342</v>
      </c>
      <c r="N296" s="58">
        <f t="shared" si="28"/>
        <v>1140.485031121071</v>
      </c>
      <c r="O296" s="58">
        <f t="shared" si="28"/>
        <v>1791.430368960619</v>
      </c>
      <c r="P296" s="58">
        <f t="shared" si="28"/>
        <v>2179.3370997480315</v>
      </c>
      <c r="Q296" s="58">
        <f t="shared" si="28"/>
        <v>2388.2299238931396</v>
      </c>
      <c r="R296" s="58">
        <f t="shared" si="28"/>
        <v>2551.4957659910842</v>
      </c>
      <c r="S296" s="58">
        <f t="shared" si="28"/>
        <v>2715.1274990684569</v>
      </c>
      <c r="T296" s="58">
        <f t="shared" si="28"/>
        <v>2836.7920952487707</v>
      </c>
      <c r="U296" s="58">
        <f t="shared" si="28"/>
        <v>2927.9382223862476</v>
      </c>
      <c r="V296" s="58">
        <f t="shared" si="28"/>
        <v>3015.7846609815979</v>
      </c>
      <c r="W296" s="58">
        <f t="shared" si="28"/>
        <v>3106.2565424262939</v>
      </c>
      <c r="X296" s="58">
        <f t="shared" si="28"/>
        <v>3199.4397830388434</v>
      </c>
      <c r="Y296" s="58">
        <f t="shared" si="28"/>
        <v>3295.4202991377574</v>
      </c>
      <c r="Z296" s="58">
        <f t="shared" si="28"/>
        <v>3394.2840070415455</v>
      </c>
      <c r="AA296" s="58">
        <f t="shared" si="28"/>
        <v>3496.1028366912856</v>
      </c>
      <c r="AB296" s="58">
        <f t="shared" si="28"/>
        <v>3600.9826849446763</v>
      </c>
    </row>
    <row r="297" spans="1:28" x14ac:dyDescent="0.3">
      <c r="A297" t="str">
        <v/>
      </c>
      <c r="B297" t="str">
        <f t="shared" si="27"/>
        <v>New Product 1</v>
      </c>
      <c r="C297" s="58">
        <f t="shared" si="28"/>
        <v>0</v>
      </c>
      <c r="D297" s="58">
        <f t="shared" si="28"/>
        <v>0</v>
      </c>
      <c r="E297" s="58">
        <f t="shared" si="28"/>
        <v>0</v>
      </c>
      <c r="F297" s="58">
        <f t="shared" si="28"/>
        <v>0</v>
      </c>
      <c r="G297" s="58">
        <f t="shared" si="28"/>
        <v>0</v>
      </c>
      <c r="H297" s="58">
        <f t="shared" si="28"/>
        <v>0</v>
      </c>
      <c r="I297" s="58">
        <f t="shared" si="28"/>
        <v>0</v>
      </c>
      <c r="J297" s="58">
        <f t="shared" si="28"/>
        <v>0</v>
      </c>
      <c r="K297" s="58">
        <f t="shared" si="28"/>
        <v>0</v>
      </c>
      <c r="L297" s="58">
        <f t="shared" si="28"/>
        <v>0</v>
      </c>
      <c r="M297" s="58">
        <f t="shared" si="28"/>
        <v>0</v>
      </c>
      <c r="N297" s="58">
        <f t="shared" si="28"/>
        <v>0</v>
      </c>
      <c r="O297" s="58">
        <f t="shared" si="28"/>
        <v>0</v>
      </c>
      <c r="P297" s="58">
        <f t="shared" si="28"/>
        <v>0</v>
      </c>
      <c r="Q297" s="58">
        <f t="shared" si="28"/>
        <v>0</v>
      </c>
      <c r="R297" s="58">
        <f t="shared" si="28"/>
        <v>0</v>
      </c>
      <c r="S297" s="58">
        <f t="shared" si="28"/>
        <v>0</v>
      </c>
      <c r="T297" s="58">
        <f t="shared" si="28"/>
        <v>0</v>
      </c>
      <c r="U297" s="58">
        <f t="shared" si="28"/>
        <v>0</v>
      </c>
      <c r="V297" s="58">
        <f t="shared" si="28"/>
        <v>0</v>
      </c>
      <c r="W297" s="58">
        <f t="shared" si="28"/>
        <v>0</v>
      </c>
      <c r="X297" s="58">
        <f t="shared" si="28"/>
        <v>0</v>
      </c>
      <c r="Y297" s="58">
        <f t="shared" si="28"/>
        <v>0</v>
      </c>
      <c r="Z297" s="58">
        <f t="shared" si="28"/>
        <v>0</v>
      </c>
      <c r="AA297" s="58">
        <f t="shared" si="28"/>
        <v>0</v>
      </c>
      <c r="AB297" s="58">
        <f t="shared" si="28"/>
        <v>0</v>
      </c>
    </row>
    <row r="298" spans="1:28" x14ac:dyDescent="0.3">
      <c r="A298" t="str">
        <v/>
      </c>
      <c r="B298" t="str">
        <f t="shared" si="27"/>
        <v>New Product 2</v>
      </c>
      <c r="C298" s="58">
        <f t="shared" si="28"/>
        <v>0</v>
      </c>
      <c r="D298" s="58">
        <f t="shared" si="28"/>
        <v>0</v>
      </c>
      <c r="E298" s="58">
        <f t="shared" si="28"/>
        <v>0</v>
      </c>
      <c r="F298" s="58">
        <f t="shared" si="28"/>
        <v>0</v>
      </c>
      <c r="G298" s="58">
        <f t="shared" si="28"/>
        <v>0</v>
      </c>
      <c r="H298" s="58">
        <f t="shared" si="28"/>
        <v>0</v>
      </c>
      <c r="I298" s="58">
        <f t="shared" si="28"/>
        <v>0</v>
      </c>
      <c r="J298" s="58">
        <f t="shared" si="28"/>
        <v>0</v>
      </c>
      <c r="K298" s="58">
        <f t="shared" si="28"/>
        <v>0</v>
      </c>
      <c r="L298" s="58">
        <f t="shared" si="28"/>
        <v>0</v>
      </c>
      <c r="M298" s="58">
        <f t="shared" si="28"/>
        <v>0</v>
      </c>
      <c r="N298" s="58">
        <f t="shared" si="28"/>
        <v>0</v>
      </c>
      <c r="O298" s="58">
        <f t="shared" si="28"/>
        <v>0</v>
      </c>
      <c r="P298" s="58">
        <f t="shared" si="28"/>
        <v>0</v>
      </c>
      <c r="Q298" s="58">
        <f t="shared" si="28"/>
        <v>0</v>
      </c>
      <c r="R298" s="58">
        <f t="shared" si="28"/>
        <v>0</v>
      </c>
      <c r="S298" s="58">
        <f t="shared" si="28"/>
        <v>0</v>
      </c>
      <c r="T298" s="58">
        <f t="shared" si="28"/>
        <v>0</v>
      </c>
      <c r="U298" s="58">
        <f t="shared" si="28"/>
        <v>0</v>
      </c>
      <c r="V298" s="58">
        <f t="shared" si="28"/>
        <v>0</v>
      </c>
      <c r="W298" s="58">
        <f t="shared" si="28"/>
        <v>0</v>
      </c>
      <c r="X298" s="58">
        <f t="shared" si="28"/>
        <v>0</v>
      </c>
      <c r="Y298" s="58">
        <f t="shared" si="28"/>
        <v>0</v>
      </c>
      <c r="Z298" s="58">
        <f t="shared" si="28"/>
        <v>0</v>
      </c>
      <c r="AA298" s="58">
        <f t="shared" si="28"/>
        <v>0</v>
      </c>
      <c r="AB298" s="58">
        <f t="shared" si="28"/>
        <v>0</v>
      </c>
    </row>
    <row r="299" spans="1:28" x14ac:dyDescent="0.3">
      <c r="A299" t="str">
        <v/>
      </c>
      <c r="C299" s="52">
        <f t="shared" ref="C299:AB299" si="29">SUM(C292:C298)</f>
        <v>12150</v>
      </c>
      <c r="D299" s="52">
        <f t="shared" si="29"/>
        <v>24664.5</v>
      </c>
      <c r="E299" s="52">
        <f t="shared" si="29"/>
        <v>34976.340000000004</v>
      </c>
      <c r="F299" s="52">
        <f t="shared" si="29"/>
        <v>33447.780000000006</v>
      </c>
      <c r="G299" s="52">
        <f t="shared" si="29"/>
        <v>31873.320000000007</v>
      </c>
      <c r="H299" s="52">
        <f t="shared" si="29"/>
        <v>32981.764773926225</v>
      </c>
      <c r="I299" s="52">
        <f t="shared" si="29"/>
        <v>34180.079508791081</v>
      </c>
      <c r="J299" s="52">
        <f t="shared" si="29"/>
        <v>35367.10000777871</v>
      </c>
      <c r="K299" s="52">
        <f t="shared" si="29"/>
        <v>36428.324334577439</v>
      </c>
      <c r="L299" s="52">
        <f t="shared" si="29"/>
        <v>37521.364864614763</v>
      </c>
      <c r="M299" s="52">
        <f t="shared" si="29"/>
        <v>38646.959319434922</v>
      </c>
      <c r="N299" s="52">
        <f t="shared" si="29"/>
        <v>39806.169977493671</v>
      </c>
      <c r="O299" s="52">
        <f t="shared" si="29"/>
        <v>41000.472281879498</v>
      </c>
      <c r="P299" s="52">
        <f t="shared" si="29"/>
        <v>42230.243954136633</v>
      </c>
      <c r="Q299" s="52">
        <f t="shared" si="29"/>
        <v>43497.284994265086</v>
      </c>
      <c r="R299" s="52">
        <f t="shared" si="29"/>
        <v>44802.008566897544</v>
      </c>
      <c r="S299" s="52">
        <f t="shared" si="29"/>
        <v>46146.179228945541</v>
      </c>
      <c r="T299" s="52">
        <f t="shared" si="29"/>
        <v>47192.121473236875</v>
      </c>
      <c r="U299" s="52">
        <f t="shared" si="29"/>
        <v>48506.367945310885</v>
      </c>
      <c r="V299" s="52">
        <f t="shared" si="29"/>
        <v>49961.703334517653</v>
      </c>
      <c r="W299" s="52">
        <f t="shared" si="29"/>
        <v>51460.505367773425</v>
      </c>
      <c r="X299" s="52">
        <f t="shared" si="29"/>
        <v>53004.221062026867</v>
      </c>
      <c r="Y299" s="52">
        <f t="shared" si="29"/>
        <v>54594.297434226653</v>
      </c>
      <c r="Z299" s="52">
        <f t="shared" si="29"/>
        <v>56232.181501321422</v>
      </c>
      <c r="AA299" s="52">
        <f t="shared" si="29"/>
        <v>57918.967297208488</v>
      </c>
      <c r="AB299" s="52">
        <f t="shared" si="29"/>
        <v>59656.461838836534</v>
      </c>
    </row>
    <row r="300" spans="1:28" x14ac:dyDescent="0.3">
      <c r="A300" t="str">
        <v/>
      </c>
    </row>
    <row r="301" spans="1:28" hidden="1" x14ac:dyDescent="0.3">
      <c r="A301" t="str">
        <v/>
      </c>
      <c r="B301" s="8" t="s">
        <v>162</v>
      </c>
    </row>
    <row r="302" spans="1:28" ht="16.8" hidden="1" x14ac:dyDescent="0.4">
      <c r="A302" t="str">
        <v/>
      </c>
      <c r="C302" s="57">
        <f>C$36</f>
        <v>2017</v>
      </c>
      <c r="D302" s="57">
        <f t="shared" ref="D302:AB302" si="30">D$36</f>
        <v>2018</v>
      </c>
      <c r="E302" s="57">
        <f t="shared" si="30"/>
        <v>2019</v>
      </c>
      <c r="F302" s="57">
        <f t="shared" si="30"/>
        <v>2020</v>
      </c>
      <c r="G302" s="57">
        <f t="shared" si="30"/>
        <v>2021</v>
      </c>
      <c r="H302" s="57">
        <f t="shared" si="30"/>
        <v>2022</v>
      </c>
      <c r="I302" s="57">
        <f t="shared" si="30"/>
        <v>2023</v>
      </c>
      <c r="J302" s="57">
        <f t="shared" si="30"/>
        <v>2024</v>
      </c>
      <c r="K302" s="57">
        <f t="shared" si="30"/>
        <v>2025</v>
      </c>
      <c r="L302" s="57">
        <f t="shared" si="30"/>
        <v>2026</v>
      </c>
      <c r="M302" s="57">
        <f t="shared" si="30"/>
        <v>2027</v>
      </c>
      <c r="N302" s="57">
        <f t="shared" si="30"/>
        <v>2028</v>
      </c>
      <c r="O302" s="57">
        <f t="shared" si="30"/>
        <v>2029</v>
      </c>
      <c r="P302" s="57">
        <f t="shared" si="30"/>
        <v>2030</v>
      </c>
      <c r="Q302" s="57">
        <f t="shared" si="30"/>
        <v>2031</v>
      </c>
      <c r="R302" s="57">
        <f t="shared" si="30"/>
        <v>2032</v>
      </c>
      <c r="S302" s="57">
        <f t="shared" si="30"/>
        <v>2033</v>
      </c>
      <c r="T302" s="57">
        <f t="shared" si="30"/>
        <v>2034</v>
      </c>
      <c r="U302" s="57">
        <f t="shared" si="30"/>
        <v>2035</v>
      </c>
      <c r="V302" s="57">
        <f t="shared" si="30"/>
        <v>2036</v>
      </c>
      <c r="W302" s="57">
        <f t="shared" si="30"/>
        <v>2037</v>
      </c>
      <c r="X302" s="57">
        <f t="shared" si="30"/>
        <v>2038</v>
      </c>
      <c r="Y302" s="57">
        <f t="shared" si="30"/>
        <v>2039</v>
      </c>
      <c r="Z302" s="57">
        <f t="shared" si="30"/>
        <v>2040</v>
      </c>
      <c r="AA302" s="57">
        <f t="shared" si="30"/>
        <v>2041</v>
      </c>
      <c r="AB302" s="57">
        <f t="shared" si="30"/>
        <v>2042</v>
      </c>
    </row>
    <row r="303" spans="1:28" hidden="1" x14ac:dyDescent="0.3">
      <c r="A303" t="str">
        <v/>
      </c>
      <c r="B303" t="str">
        <f t="shared" ref="B303:B309" si="31">$B27</f>
        <v>Current product 1</v>
      </c>
      <c r="C303" s="58">
        <f>$D234</f>
        <v>2</v>
      </c>
      <c r="D303" s="58">
        <f t="shared" ref="D303:AB303" si="32">$D234</f>
        <v>2</v>
      </c>
      <c r="E303" s="58">
        <f t="shared" si="32"/>
        <v>2</v>
      </c>
      <c r="F303" s="58">
        <f t="shared" si="32"/>
        <v>2</v>
      </c>
      <c r="G303" s="58">
        <f t="shared" si="32"/>
        <v>2</v>
      </c>
      <c r="H303" s="58">
        <f t="shared" si="32"/>
        <v>2</v>
      </c>
      <c r="I303" s="58">
        <f t="shared" si="32"/>
        <v>2</v>
      </c>
      <c r="J303" s="58">
        <f t="shared" si="32"/>
        <v>2</v>
      </c>
      <c r="K303" s="58">
        <f t="shared" si="32"/>
        <v>2</v>
      </c>
      <c r="L303" s="58">
        <f t="shared" si="32"/>
        <v>2</v>
      </c>
      <c r="M303" s="58">
        <f t="shared" si="32"/>
        <v>2</v>
      </c>
      <c r="N303" s="58">
        <f t="shared" si="32"/>
        <v>2</v>
      </c>
      <c r="O303" s="58">
        <f t="shared" si="32"/>
        <v>2</v>
      </c>
      <c r="P303" s="58">
        <f t="shared" si="32"/>
        <v>2</v>
      </c>
      <c r="Q303" s="58">
        <f t="shared" si="32"/>
        <v>2</v>
      </c>
      <c r="R303" s="58">
        <f t="shared" si="32"/>
        <v>2</v>
      </c>
      <c r="S303" s="58">
        <f t="shared" si="32"/>
        <v>2</v>
      </c>
      <c r="T303" s="58">
        <f t="shared" si="32"/>
        <v>2</v>
      </c>
      <c r="U303" s="58">
        <f t="shared" si="32"/>
        <v>2</v>
      </c>
      <c r="V303" s="58">
        <f t="shared" si="32"/>
        <v>2</v>
      </c>
      <c r="W303" s="58">
        <f t="shared" si="32"/>
        <v>2</v>
      </c>
      <c r="X303" s="58">
        <f t="shared" si="32"/>
        <v>2</v>
      </c>
      <c r="Y303" s="58">
        <f t="shared" si="32"/>
        <v>2</v>
      </c>
      <c r="Z303" s="58">
        <f t="shared" si="32"/>
        <v>2</v>
      </c>
      <c r="AA303" s="58">
        <f t="shared" si="32"/>
        <v>2</v>
      </c>
      <c r="AB303" s="58">
        <f t="shared" si="32"/>
        <v>2</v>
      </c>
    </row>
    <row r="304" spans="1:28" hidden="1" x14ac:dyDescent="0.3">
      <c r="A304" t="str">
        <v/>
      </c>
      <c r="B304" t="str">
        <f t="shared" si="31"/>
        <v>Current product 2</v>
      </c>
      <c r="C304" s="58">
        <f t="shared" ref="C304:AB309" si="33">$D235</f>
        <v>2</v>
      </c>
      <c r="D304" s="58">
        <f t="shared" si="33"/>
        <v>2</v>
      </c>
      <c r="E304" s="58">
        <f t="shared" si="33"/>
        <v>2</v>
      </c>
      <c r="F304" s="58">
        <f t="shared" si="33"/>
        <v>2</v>
      </c>
      <c r="G304" s="58">
        <f t="shared" si="33"/>
        <v>2</v>
      </c>
      <c r="H304" s="58">
        <f t="shared" si="33"/>
        <v>2</v>
      </c>
      <c r="I304" s="58">
        <f t="shared" si="33"/>
        <v>2</v>
      </c>
      <c r="J304" s="58">
        <f t="shared" si="33"/>
        <v>2</v>
      </c>
      <c r="K304" s="58">
        <f t="shared" si="33"/>
        <v>2</v>
      </c>
      <c r="L304" s="58">
        <f t="shared" si="33"/>
        <v>2</v>
      </c>
      <c r="M304" s="58">
        <f t="shared" si="33"/>
        <v>2</v>
      </c>
      <c r="N304" s="58">
        <f t="shared" si="33"/>
        <v>2</v>
      </c>
      <c r="O304" s="58">
        <f t="shared" si="33"/>
        <v>2</v>
      </c>
      <c r="P304" s="58">
        <f t="shared" si="33"/>
        <v>2</v>
      </c>
      <c r="Q304" s="58">
        <f t="shared" si="33"/>
        <v>2</v>
      </c>
      <c r="R304" s="58">
        <f t="shared" si="33"/>
        <v>2</v>
      </c>
      <c r="S304" s="58">
        <f t="shared" si="33"/>
        <v>2</v>
      </c>
      <c r="T304" s="58">
        <f t="shared" si="33"/>
        <v>2</v>
      </c>
      <c r="U304" s="58">
        <f t="shared" si="33"/>
        <v>2</v>
      </c>
      <c r="V304" s="58">
        <f t="shared" si="33"/>
        <v>2</v>
      </c>
      <c r="W304" s="58">
        <f t="shared" si="33"/>
        <v>2</v>
      </c>
      <c r="X304" s="58">
        <f t="shared" si="33"/>
        <v>2</v>
      </c>
      <c r="Y304" s="58">
        <f t="shared" si="33"/>
        <v>2</v>
      </c>
      <c r="Z304" s="58">
        <f t="shared" si="33"/>
        <v>2</v>
      </c>
      <c r="AA304" s="58">
        <f t="shared" si="33"/>
        <v>2</v>
      </c>
      <c r="AB304" s="58">
        <f t="shared" si="33"/>
        <v>2</v>
      </c>
    </row>
    <row r="305" spans="1:28" hidden="1" x14ac:dyDescent="0.3">
      <c r="A305" t="str">
        <v/>
      </c>
      <c r="B305" t="str">
        <f t="shared" si="31"/>
        <v>Current product 3</v>
      </c>
      <c r="C305" s="58">
        <f t="shared" si="33"/>
        <v>2</v>
      </c>
      <c r="D305" s="58">
        <f t="shared" si="33"/>
        <v>2</v>
      </c>
      <c r="E305" s="58">
        <f t="shared" si="33"/>
        <v>2</v>
      </c>
      <c r="F305" s="58">
        <f t="shared" si="33"/>
        <v>2</v>
      </c>
      <c r="G305" s="58">
        <f t="shared" si="33"/>
        <v>2</v>
      </c>
      <c r="H305" s="58">
        <f t="shared" si="33"/>
        <v>2</v>
      </c>
      <c r="I305" s="58">
        <f t="shared" si="33"/>
        <v>2</v>
      </c>
      <c r="J305" s="58">
        <f t="shared" si="33"/>
        <v>2</v>
      </c>
      <c r="K305" s="58">
        <f t="shared" si="33"/>
        <v>2</v>
      </c>
      <c r="L305" s="58">
        <f t="shared" si="33"/>
        <v>2</v>
      </c>
      <c r="M305" s="58">
        <f t="shared" si="33"/>
        <v>2</v>
      </c>
      <c r="N305" s="58">
        <f t="shared" si="33"/>
        <v>2</v>
      </c>
      <c r="O305" s="58">
        <f t="shared" si="33"/>
        <v>2</v>
      </c>
      <c r="P305" s="58">
        <f t="shared" si="33"/>
        <v>2</v>
      </c>
      <c r="Q305" s="58">
        <f t="shared" si="33"/>
        <v>2</v>
      </c>
      <c r="R305" s="58">
        <f t="shared" si="33"/>
        <v>2</v>
      </c>
      <c r="S305" s="58">
        <f t="shared" si="33"/>
        <v>2</v>
      </c>
      <c r="T305" s="58">
        <f t="shared" si="33"/>
        <v>2</v>
      </c>
      <c r="U305" s="58">
        <f t="shared" si="33"/>
        <v>2</v>
      </c>
      <c r="V305" s="58">
        <f t="shared" si="33"/>
        <v>2</v>
      </c>
      <c r="W305" s="58">
        <f t="shared" si="33"/>
        <v>2</v>
      </c>
      <c r="X305" s="58">
        <f t="shared" si="33"/>
        <v>2</v>
      </c>
      <c r="Y305" s="58">
        <f t="shared" si="33"/>
        <v>2</v>
      </c>
      <c r="Z305" s="58">
        <f t="shared" si="33"/>
        <v>2</v>
      </c>
      <c r="AA305" s="58">
        <f t="shared" si="33"/>
        <v>2</v>
      </c>
      <c r="AB305" s="58">
        <f t="shared" si="33"/>
        <v>2</v>
      </c>
    </row>
    <row r="306" spans="1:28" hidden="1" x14ac:dyDescent="0.3">
      <c r="A306" t="str">
        <v/>
      </c>
      <c r="B306" t="str">
        <f t="shared" si="31"/>
        <v>Our NEW Product</v>
      </c>
      <c r="C306" s="58">
        <f t="shared" si="33"/>
        <v>2.2999999999999998</v>
      </c>
      <c r="D306" s="58">
        <f t="shared" si="33"/>
        <v>2.2999999999999998</v>
      </c>
      <c r="E306" s="58">
        <f t="shared" si="33"/>
        <v>2.2999999999999998</v>
      </c>
      <c r="F306" s="58">
        <f t="shared" si="33"/>
        <v>2.2999999999999998</v>
      </c>
      <c r="G306" s="58">
        <f t="shared" si="33"/>
        <v>2.2999999999999998</v>
      </c>
      <c r="H306" s="58">
        <f t="shared" si="33"/>
        <v>2.2999999999999998</v>
      </c>
      <c r="I306" s="58">
        <f t="shared" si="33"/>
        <v>2.2999999999999998</v>
      </c>
      <c r="J306" s="58">
        <f t="shared" si="33"/>
        <v>2.2999999999999998</v>
      </c>
      <c r="K306" s="58">
        <f t="shared" si="33"/>
        <v>2.2999999999999998</v>
      </c>
      <c r="L306" s="58">
        <f t="shared" si="33"/>
        <v>2.2999999999999998</v>
      </c>
      <c r="M306" s="58">
        <f t="shared" si="33"/>
        <v>2.2999999999999998</v>
      </c>
      <c r="N306" s="58">
        <f t="shared" si="33"/>
        <v>2.2999999999999998</v>
      </c>
      <c r="O306" s="58">
        <f t="shared" si="33"/>
        <v>2.2999999999999998</v>
      </c>
      <c r="P306" s="58">
        <f t="shared" si="33"/>
        <v>2.2999999999999998</v>
      </c>
      <c r="Q306" s="58">
        <f t="shared" si="33"/>
        <v>2.2999999999999998</v>
      </c>
      <c r="R306" s="58">
        <f t="shared" si="33"/>
        <v>2.2999999999999998</v>
      </c>
      <c r="S306" s="58">
        <f t="shared" si="33"/>
        <v>2.2999999999999998</v>
      </c>
      <c r="T306" s="58">
        <f t="shared" si="33"/>
        <v>2.2999999999999998</v>
      </c>
      <c r="U306" s="58">
        <f t="shared" si="33"/>
        <v>2.2999999999999998</v>
      </c>
      <c r="V306" s="58">
        <f t="shared" si="33"/>
        <v>2.2999999999999998</v>
      </c>
      <c r="W306" s="58">
        <f t="shared" si="33"/>
        <v>2.2999999999999998</v>
      </c>
      <c r="X306" s="58">
        <f t="shared" si="33"/>
        <v>2.2999999999999998</v>
      </c>
      <c r="Y306" s="58">
        <f t="shared" si="33"/>
        <v>2.2999999999999998</v>
      </c>
      <c r="Z306" s="58">
        <f t="shared" si="33"/>
        <v>2.2999999999999998</v>
      </c>
      <c r="AA306" s="58">
        <f t="shared" si="33"/>
        <v>2.2999999999999998</v>
      </c>
      <c r="AB306" s="58">
        <f t="shared" si="33"/>
        <v>2.2999999999999998</v>
      </c>
    </row>
    <row r="307" spans="1:28" hidden="1" x14ac:dyDescent="0.3">
      <c r="A307" t="str">
        <v/>
      </c>
      <c r="B307" t="str">
        <f t="shared" si="31"/>
        <v>Generic 1</v>
      </c>
      <c r="C307" s="58">
        <f t="shared" si="33"/>
        <v>2.2999999999999998</v>
      </c>
      <c r="D307" s="58">
        <f t="shared" si="33"/>
        <v>2.2999999999999998</v>
      </c>
      <c r="E307" s="58">
        <f t="shared" si="33"/>
        <v>2.2999999999999998</v>
      </c>
      <c r="F307" s="58">
        <f t="shared" si="33"/>
        <v>2.2999999999999998</v>
      </c>
      <c r="G307" s="58">
        <f t="shared" si="33"/>
        <v>2.2999999999999998</v>
      </c>
      <c r="H307" s="58">
        <f t="shared" si="33"/>
        <v>2.2999999999999998</v>
      </c>
      <c r="I307" s="58">
        <f t="shared" si="33"/>
        <v>2.2999999999999998</v>
      </c>
      <c r="J307" s="58">
        <f t="shared" si="33"/>
        <v>2.2999999999999998</v>
      </c>
      <c r="K307" s="58">
        <f t="shared" si="33"/>
        <v>2.2999999999999998</v>
      </c>
      <c r="L307" s="58">
        <f t="shared" si="33"/>
        <v>2.2999999999999998</v>
      </c>
      <c r="M307" s="58">
        <f t="shared" si="33"/>
        <v>2.2999999999999998</v>
      </c>
      <c r="N307" s="58">
        <f t="shared" si="33"/>
        <v>2.2999999999999998</v>
      </c>
      <c r="O307" s="58">
        <f t="shared" si="33"/>
        <v>2.2999999999999998</v>
      </c>
      <c r="P307" s="58">
        <f t="shared" si="33"/>
        <v>2.2999999999999998</v>
      </c>
      <c r="Q307" s="58">
        <f t="shared" si="33"/>
        <v>2.2999999999999998</v>
      </c>
      <c r="R307" s="58">
        <f t="shared" si="33"/>
        <v>2.2999999999999998</v>
      </c>
      <c r="S307" s="58">
        <f t="shared" si="33"/>
        <v>2.2999999999999998</v>
      </c>
      <c r="T307" s="58">
        <f t="shared" si="33"/>
        <v>2.2999999999999998</v>
      </c>
      <c r="U307" s="58">
        <f t="shared" si="33"/>
        <v>2.2999999999999998</v>
      </c>
      <c r="V307" s="58">
        <f t="shared" si="33"/>
        <v>2.2999999999999998</v>
      </c>
      <c r="W307" s="58">
        <f t="shared" si="33"/>
        <v>2.2999999999999998</v>
      </c>
      <c r="X307" s="58">
        <f t="shared" si="33"/>
        <v>2.2999999999999998</v>
      </c>
      <c r="Y307" s="58">
        <f t="shared" si="33"/>
        <v>2.2999999999999998</v>
      </c>
      <c r="Z307" s="58">
        <f t="shared" si="33"/>
        <v>2.2999999999999998</v>
      </c>
      <c r="AA307" s="58">
        <f t="shared" si="33"/>
        <v>2.2999999999999998</v>
      </c>
      <c r="AB307" s="58">
        <f t="shared" si="33"/>
        <v>2.2999999999999998</v>
      </c>
    </row>
    <row r="308" spans="1:28" hidden="1" x14ac:dyDescent="0.3">
      <c r="A308" t="str">
        <v/>
      </c>
      <c r="B308" t="str">
        <f t="shared" si="31"/>
        <v>New Product 1</v>
      </c>
      <c r="C308" s="58">
        <f t="shared" si="33"/>
        <v>1</v>
      </c>
      <c r="D308" s="58">
        <f t="shared" si="33"/>
        <v>1</v>
      </c>
      <c r="E308" s="58">
        <f t="shared" si="33"/>
        <v>1</v>
      </c>
      <c r="F308" s="58">
        <f t="shared" si="33"/>
        <v>1</v>
      </c>
      <c r="G308" s="58">
        <f t="shared" si="33"/>
        <v>1</v>
      </c>
      <c r="H308" s="58">
        <f t="shared" si="33"/>
        <v>1</v>
      </c>
      <c r="I308" s="58">
        <f t="shared" si="33"/>
        <v>1</v>
      </c>
      <c r="J308" s="58">
        <f t="shared" si="33"/>
        <v>1</v>
      </c>
      <c r="K308" s="58">
        <f t="shared" si="33"/>
        <v>1</v>
      </c>
      <c r="L308" s="58">
        <f t="shared" si="33"/>
        <v>1</v>
      </c>
      <c r="M308" s="58">
        <f t="shared" si="33"/>
        <v>1</v>
      </c>
      <c r="N308" s="58">
        <f t="shared" si="33"/>
        <v>1</v>
      </c>
      <c r="O308" s="58">
        <f t="shared" si="33"/>
        <v>1</v>
      </c>
      <c r="P308" s="58">
        <f t="shared" si="33"/>
        <v>1</v>
      </c>
      <c r="Q308" s="58">
        <f t="shared" si="33"/>
        <v>1</v>
      </c>
      <c r="R308" s="58">
        <f t="shared" si="33"/>
        <v>1</v>
      </c>
      <c r="S308" s="58">
        <f t="shared" si="33"/>
        <v>1</v>
      </c>
      <c r="T308" s="58">
        <f t="shared" si="33"/>
        <v>1</v>
      </c>
      <c r="U308" s="58">
        <f t="shared" si="33"/>
        <v>1</v>
      </c>
      <c r="V308" s="58">
        <f t="shared" si="33"/>
        <v>1</v>
      </c>
      <c r="W308" s="58">
        <f t="shared" si="33"/>
        <v>1</v>
      </c>
      <c r="X308" s="58">
        <f t="shared" si="33"/>
        <v>1</v>
      </c>
      <c r="Y308" s="58">
        <f t="shared" si="33"/>
        <v>1</v>
      </c>
      <c r="Z308" s="58">
        <f t="shared" si="33"/>
        <v>1</v>
      </c>
      <c r="AA308" s="58">
        <f t="shared" si="33"/>
        <v>1</v>
      </c>
      <c r="AB308" s="58">
        <f t="shared" si="33"/>
        <v>1</v>
      </c>
    </row>
    <row r="309" spans="1:28" hidden="1" x14ac:dyDescent="0.3">
      <c r="A309" t="str">
        <v/>
      </c>
      <c r="B309" t="str">
        <f t="shared" si="31"/>
        <v>New Product 2</v>
      </c>
      <c r="C309" s="58">
        <f t="shared" si="33"/>
        <v>1</v>
      </c>
      <c r="D309" s="58">
        <f t="shared" si="33"/>
        <v>1</v>
      </c>
      <c r="E309" s="58">
        <f t="shared" si="33"/>
        <v>1</v>
      </c>
      <c r="F309" s="58">
        <f t="shared" si="33"/>
        <v>1</v>
      </c>
      <c r="G309" s="58">
        <f t="shared" si="33"/>
        <v>1</v>
      </c>
      <c r="H309" s="58">
        <f t="shared" si="33"/>
        <v>1</v>
      </c>
      <c r="I309" s="58">
        <f t="shared" si="33"/>
        <v>1</v>
      </c>
      <c r="J309" s="58">
        <f t="shared" si="33"/>
        <v>1</v>
      </c>
      <c r="K309" s="58">
        <f t="shared" si="33"/>
        <v>1</v>
      </c>
      <c r="L309" s="58">
        <f t="shared" si="33"/>
        <v>1</v>
      </c>
      <c r="M309" s="58">
        <f t="shared" si="33"/>
        <v>1</v>
      </c>
      <c r="N309" s="58">
        <f t="shared" si="33"/>
        <v>1</v>
      </c>
      <c r="O309" s="58">
        <f t="shared" si="33"/>
        <v>1</v>
      </c>
      <c r="P309" s="58">
        <f t="shared" si="33"/>
        <v>1</v>
      </c>
      <c r="Q309" s="58">
        <f t="shared" si="33"/>
        <v>1</v>
      </c>
      <c r="R309" s="58">
        <f t="shared" si="33"/>
        <v>1</v>
      </c>
      <c r="S309" s="58">
        <f t="shared" si="33"/>
        <v>1</v>
      </c>
      <c r="T309" s="58">
        <f t="shared" si="33"/>
        <v>1</v>
      </c>
      <c r="U309" s="58">
        <f t="shared" si="33"/>
        <v>1</v>
      </c>
      <c r="V309" s="58">
        <f t="shared" si="33"/>
        <v>1</v>
      </c>
      <c r="W309" s="58">
        <f t="shared" si="33"/>
        <v>1</v>
      </c>
      <c r="X309" s="58">
        <f t="shared" si="33"/>
        <v>1</v>
      </c>
      <c r="Y309" s="58">
        <f t="shared" si="33"/>
        <v>1</v>
      </c>
      <c r="Z309" s="58">
        <f t="shared" si="33"/>
        <v>1</v>
      </c>
      <c r="AA309" s="58">
        <f t="shared" si="33"/>
        <v>1</v>
      </c>
      <c r="AB309" s="58">
        <f t="shared" si="33"/>
        <v>1</v>
      </c>
    </row>
    <row r="310" spans="1:28" hidden="1" x14ac:dyDescent="0.3">
      <c r="A310" t="str">
        <v/>
      </c>
    </row>
    <row r="311" spans="1:28" hidden="1" x14ac:dyDescent="0.3">
      <c r="A311" t="str">
        <v/>
      </c>
    </row>
    <row r="312" spans="1:28" x14ac:dyDescent="0.3">
      <c r="A312" t="str">
        <v/>
      </c>
    </row>
    <row r="313" spans="1:28" ht="16.8" x14ac:dyDescent="0.4">
      <c r="A313" t="str">
        <v/>
      </c>
      <c r="B313" s="59" t="str">
        <f>"Product: "&amp;$C$315</f>
        <v>Product: Our NEW Product</v>
      </c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</row>
    <row r="314" spans="1:28" x14ac:dyDescent="0.3">
      <c r="A314" t="str">
        <v/>
      </c>
    </row>
    <row r="315" spans="1:28" x14ac:dyDescent="0.3">
      <c r="A315" t="str">
        <v/>
      </c>
      <c r="B315" t="s">
        <v>163</v>
      </c>
      <c r="C315" s="23" t="s">
        <v>230</v>
      </c>
    </row>
    <row r="316" spans="1:28" x14ac:dyDescent="0.3">
      <c r="A316" t="str">
        <v/>
      </c>
    </row>
    <row r="317" spans="1:28" x14ac:dyDescent="0.3">
      <c r="A317" t="str">
        <v/>
      </c>
      <c r="B317" t="s">
        <v>164</v>
      </c>
      <c r="C317" s="23" t="s">
        <v>165</v>
      </c>
    </row>
    <row r="318" spans="1:28" x14ac:dyDescent="0.3">
      <c r="A318" t="str">
        <v/>
      </c>
    </row>
    <row r="319" spans="1:28" ht="16.8" x14ac:dyDescent="0.4">
      <c r="A319" t="str">
        <v/>
      </c>
      <c r="C319" s="57">
        <f t="shared" ref="C319:AB319" si="34">C$36</f>
        <v>2017</v>
      </c>
      <c r="D319" s="57">
        <f t="shared" si="34"/>
        <v>2018</v>
      </c>
      <c r="E319" s="57">
        <f t="shared" si="34"/>
        <v>2019</v>
      </c>
      <c r="F319" s="57">
        <f t="shared" si="34"/>
        <v>2020</v>
      </c>
      <c r="G319" s="57">
        <f t="shared" si="34"/>
        <v>2021</v>
      </c>
      <c r="H319" s="57">
        <f t="shared" si="34"/>
        <v>2022</v>
      </c>
      <c r="I319" s="57">
        <f t="shared" si="34"/>
        <v>2023</v>
      </c>
      <c r="J319" s="57">
        <f t="shared" si="34"/>
        <v>2024</v>
      </c>
      <c r="K319" s="57">
        <f t="shared" si="34"/>
        <v>2025</v>
      </c>
      <c r="L319" s="57">
        <f t="shared" si="34"/>
        <v>2026</v>
      </c>
      <c r="M319" s="57">
        <f t="shared" si="34"/>
        <v>2027</v>
      </c>
      <c r="N319" s="57">
        <f t="shared" si="34"/>
        <v>2028</v>
      </c>
      <c r="O319" s="57">
        <f t="shared" si="34"/>
        <v>2029</v>
      </c>
      <c r="P319" s="57">
        <f t="shared" si="34"/>
        <v>2030</v>
      </c>
      <c r="Q319" s="57">
        <f t="shared" si="34"/>
        <v>2031</v>
      </c>
      <c r="R319" s="57">
        <f t="shared" si="34"/>
        <v>2032</v>
      </c>
      <c r="S319" s="57">
        <f t="shared" si="34"/>
        <v>2033</v>
      </c>
      <c r="T319" s="57">
        <f t="shared" si="34"/>
        <v>2034</v>
      </c>
      <c r="U319" s="57">
        <f t="shared" si="34"/>
        <v>2035</v>
      </c>
      <c r="V319" s="57">
        <f t="shared" si="34"/>
        <v>2036</v>
      </c>
      <c r="W319" s="57">
        <f t="shared" si="34"/>
        <v>2037</v>
      </c>
      <c r="X319" s="57">
        <f t="shared" si="34"/>
        <v>2038</v>
      </c>
      <c r="Y319" s="57">
        <f t="shared" si="34"/>
        <v>2039</v>
      </c>
      <c r="Z319" s="57">
        <f t="shared" si="34"/>
        <v>2040</v>
      </c>
      <c r="AA319" s="57">
        <f t="shared" si="34"/>
        <v>2041</v>
      </c>
      <c r="AB319" s="57">
        <f t="shared" si="34"/>
        <v>2042</v>
      </c>
    </row>
    <row r="320" spans="1:28" x14ac:dyDescent="0.3">
      <c r="A320" t="str">
        <v/>
      </c>
      <c r="B320" s="8" t="s">
        <v>166</v>
      </c>
      <c r="C320" s="19">
        <f t="shared" ref="C320:AB320" si="35">IFERROR(INDEX(C$281:C$287,MATCH($C$315,$B$281:$B$287,0)),0)</f>
        <v>0</v>
      </c>
      <c r="D320" s="19">
        <f t="shared" si="35"/>
        <v>0</v>
      </c>
      <c r="E320" s="19">
        <f t="shared" si="35"/>
        <v>507.61591308741333</v>
      </c>
      <c r="F320" s="19">
        <f t="shared" si="35"/>
        <v>1219.9983626369371</v>
      </c>
      <c r="G320" s="19">
        <f t="shared" si="35"/>
        <v>1795.1333592623705</v>
      </c>
      <c r="H320" s="19">
        <f t="shared" si="35"/>
        <v>1848.9477819247816</v>
      </c>
      <c r="I320" s="19">
        <f t="shared" si="35"/>
        <v>1904.4162153825253</v>
      </c>
      <c r="J320" s="19">
        <f t="shared" si="35"/>
        <v>1961.5977314497197</v>
      </c>
      <c r="K320" s="19">
        <f t="shared" si="35"/>
        <v>2020.4332583122464</v>
      </c>
      <c r="L320" s="19">
        <f t="shared" si="35"/>
        <v>2028.6260778162255</v>
      </c>
      <c r="M320" s="19">
        <f t="shared" si="35"/>
        <v>1708.3114114420132</v>
      </c>
      <c r="N320" s="19">
        <f t="shared" si="35"/>
        <v>1554.8482472247658</v>
      </c>
      <c r="O320" s="19">
        <f t="shared" si="35"/>
        <v>1586.3928152380943</v>
      </c>
      <c r="P320" s="19">
        <f t="shared" si="35"/>
        <v>1633.9483355203249</v>
      </c>
      <c r="Q320" s="19">
        <f t="shared" si="35"/>
        <v>487.79700904589038</v>
      </c>
      <c r="R320" s="19">
        <f t="shared" si="35"/>
        <v>143.41177007975969</v>
      </c>
      <c r="S320" s="19">
        <f t="shared" si="35"/>
        <v>147.71429364663609</v>
      </c>
      <c r="T320" s="19">
        <f t="shared" si="35"/>
        <v>152.146370221073</v>
      </c>
      <c r="U320" s="19">
        <f t="shared" si="35"/>
        <v>156.711409092743</v>
      </c>
      <c r="V320" s="19">
        <f t="shared" si="35"/>
        <v>161.41281955131871</v>
      </c>
      <c r="W320" s="19">
        <f t="shared" si="35"/>
        <v>166.25401088647286</v>
      </c>
      <c r="X320" s="19">
        <f t="shared" si="35"/>
        <v>171.24180167755068</v>
      </c>
      <c r="Y320" s="19">
        <f t="shared" si="35"/>
        <v>176.37960121422483</v>
      </c>
      <c r="Z320" s="19">
        <f t="shared" si="35"/>
        <v>181.67081878616796</v>
      </c>
      <c r="AA320" s="19">
        <f t="shared" si="35"/>
        <v>187.11886368305267</v>
      </c>
      <c r="AB320" s="19">
        <f t="shared" si="35"/>
        <v>192.73396377389696</v>
      </c>
    </row>
    <row r="321" spans="1:28" x14ac:dyDescent="0.3">
      <c r="A321" t="str">
        <v/>
      </c>
      <c r="B321" s="8" t="s">
        <v>167</v>
      </c>
      <c r="C321" s="19">
        <f t="shared" ref="C321:AB321" si="36">IFERROR(INDEX(C$292:C$298,MATCH($C$315,$B$292:$B$298,0)),0)</f>
        <v>0</v>
      </c>
      <c r="D321" s="19">
        <f t="shared" si="36"/>
        <v>0</v>
      </c>
      <c r="E321" s="19">
        <f t="shared" si="36"/>
        <v>507.61591308741333</v>
      </c>
      <c r="F321" s="19">
        <f t="shared" si="36"/>
        <v>1727.6142757243506</v>
      </c>
      <c r="G321" s="19">
        <f t="shared" si="36"/>
        <v>3522.7476349867211</v>
      </c>
      <c r="H321" s="19">
        <f t="shared" si="36"/>
        <v>5016.3642777503128</v>
      </c>
      <c r="I321" s="19">
        <f t="shared" si="36"/>
        <v>5914.4968653607584</v>
      </c>
      <c r="J321" s="19">
        <f t="shared" si="36"/>
        <v>6253.5017365357371</v>
      </c>
      <c r="K321" s="19">
        <f t="shared" si="36"/>
        <v>6441.1315397219259</v>
      </c>
      <c r="L321" s="19">
        <f t="shared" si="36"/>
        <v>6581.9819321929481</v>
      </c>
      <c r="M321" s="19">
        <f t="shared" si="36"/>
        <v>6345.8500670054009</v>
      </c>
      <c r="N321" s="19">
        <f t="shared" si="36"/>
        <v>5897.9157139766785</v>
      </c>
      <c r="O321" s="19">
        <f t="shared" si="36"/>
        <v>5458.1402972497408</v>
      </c>
      <c r="P321" s="19">
        <f t="shared" si="36"/>
        <v>5287.6828214157886</v>
      </c>
      <c r="Q321" s="19">
        <f t="shared" si="36"/>
        <v>4174.5926339717389</v>
      </c>
      <c r="R321" s="19">
        <f t="shared" si="36"/>
        <v>2741.0749592174029</v>
      </c>
      <c r="S321" s="19">
        <f t="shared" si="36"/>
        <v>1269.1075734283831</v>
      </c>
      <c r="T321" s="19">
        <f t="shared" si="36"/>
        <v>589.61153666123585</v>
      </c>
      <c r="U321" s="19">
        <f t="shared" si="36"/>
        <v>499.59560398437992</v>
      </c>
      <c r="V321" s="19">
        <f t="shared" si="36"/>
        <v>514.58488695912558</v>
      </c>
      <c r="W321" s="19">
        <f t="shared" si="36"/>
        <v>530.02215059685636</v>
      </c>
      <c r="X321" s="19">
        <f t="shared" si="36"/>
        <v>545.92205484316514</v>
      </c>
      <c r="Y321" s="19">
        <f t="shared" si="36"/>
        <v>562.29925964364395</v>
      </c>
      <c r="Z321" s="19">
        <f t="shared" si="36"/>
        <v>579.16842494388538</v>
      </c>
      <c r="AA321" s="19">
        <f t="shared" si="36"/>
        <v>596.54182418671064</v>
      </c>
      <c r="AB321" s="19">
        <f t="shared" si="36"/>
        <v>614.43752660738505</v>
      </c>
    </row>
    <row r="322" spans="1:28" x14ac:dyDescent="0.3">
      <c r="A322" t="str">
        <v/>
      </c>
      <c r="B322" s="8" t="s">
        <v>168</v>
      </c>
      <c r="C322" s="19">
        <f t="shared" ref="C322:AB322" si="37">IFERROR(INDEX(C$303:C$309,MATCH($C$315,$B$303:$B$309,0)),0)</f>
        <v>2.2999999999999998</v>
      </c>
      <c r="D322" s="19">
        <f t="shared" si="37"/>
        <v>2.2999999999999998</v>
      </c>
      <c r="E322" s="19">
        <f t="shared" si="37"/>
        <v>2.2999999999999998</v>
      </c>
      <c r="F322" s="19">
        <f t="shared" si="37"/>
        <v>2.2999999999999998</v>
      </c>
      <c r="G322" s="19">
        <f t="shared" si="37"/>
        <v>2.2999999999999998</v>
      </c>
      <c r="H322" s="19">
        <f t="shared" si="37"/>
        <v>2.2999999999999998</v>
      </c>
      <c r="I322" s="19">
        <f t="shared" si="37"/>
        <v>2.2999999999999998</v>
      </c>
      <c r="J322" s="19">
        <f t="shared" si="37"/>
        <v>2.2999999999999998</v>
      </c>
      <c r="K322" s="19">
        <f t="shared" si="37"/>
        <v>2.2999999999999998</v>
      </c>
      <c r="L322" s="19">
        <f t="shared" si="37"/>
        <v>2.2999999999999998</v>
      </c>
      <c r="M322" s="19">
        <f t="shared" si="37"/>
        <v>2.2999999999999998</v>
      </c>
      <c r="N322" s="19">
        <f t="shared" si="37"/>
        <v>2.2999999999999998</v>
      </c>
      <c r="O322" s="19">
        <f t="shared" si="37"/>
        <v>2.2999999999999998</v>
      </c>
      <c r="P322" s="19">
        <f t="shared" si="37"/>
        <v>2.2999999999999998</v>
      </c>
      <c r="Q322" s="19">
        <f t="shared" si="37"/>
        <v>2.2999999999999998</v>
      </c>
      <c r="R322" s="19">
        <f t="shared" si="37"/>
        <v>2.2999999999999998</v>
      </c>
      <c r="S322" s="19">
        <f t="shared" si="37"/>
        <v>2.2999999999999998</v>
      </c>
      <c r="T322" s="19">
        <f t="shared" si="37"/>
        <v>2.2999999999999998</v>
      </c>
      <c r="U322" s="19">
        <f t="shared" si="37"/>
        <v>2.2999999999999998</v>
      </c>
      <c r="V322" s="19">
        <f t="shared" si="37"/>
        <v>2.2999999999999998</v>
      </c>
      <c r="W322" s="19">
        <f t="shared" si="37"/>
        <v>2.2999999999999998</v>
      </c>
      <c r="X322" s="19">
        <f t="shared" si="37"/>
        <v>2.2999999999999998</v>
      </c>
      <c r="Y322" s="19">
        <f t="shared" si="37"/>
        <v>2.2999999999999998</v>
      </c>
      <c r="Z322" s="19">
        <f t="shared" si="37"/>
        <v>2.2999999999999998</v>
      </c>
      <c r="AA322" s="19">
        <f t="shared" si="37"/>
        <v>2.2999999999999998</v>
      </c>
      <c r="AB322" s="19">
        <f t="shared" si="37"/>
        <v>2.2999999999999998</v>
      </c>
    </row>
    <row r="323" spans="1:28" x14ac:dyDescent="0.3">
      <c r="A323" t="str">
        <v/>
      </c>
      <c r="B323" s="8" t="s">
        <v>169</v>
      </c>
      <c r="C323" s="60">
        <f t="shared" ref="C323:AB323" si="38">C$322*52</f>
        <v>119.6</v>
      </c>
      <c r="D323" s="60">
        <f t="shared" si="38"/>
        <v>119.6</v>
      </c>
      <c r="E323" s="60">
        <f t="shared" si="38"/>
        <v>119.6</v>
      </c>
      <c r="F323" s="60">
        <f t="shared" si="38"/>
        <v>119.6</v>
      </c>
      <c r="G323" s="60">
        <f t="shared" si="38"/>
        <v>119.6</v>
      </c>
      <c r="H323" s="60">
        <f t="shared" si="38"/>
        <v>119.6</v>
      </c>
      <c r="I323" s="60">
        <f t="shared" si="38"/>
        <v>119.6</v>
      </c>
      <c r="J323" s="60">
        <f t="shared" si="38"/>
        <v>119.6</v>
      </c>
      <c r="K323" s="60">
        <f t="shared" si="38"/>
        <v>119.6</v>
      </c>
      <c r="L323" s="60">
        <f t="shared" si="38"/>
        <v>119.6</v>
      </c>
      <c r="M323" s="60">
        <f t="shared" si="38"/>
        <v>119.6</v>
      </c>
      <c r="N323" s="60">
        <f t="shared" si="38"/>
        <v>119.6</v>
      </c>
      <c r="O323" s="60">
        <f t="shared" si="38"/>
        <v>119.6</v>
      </c>
      <c r="P323" s="60">
        <f t="shared" si="38"/>
        <v>119.6</v>
      </c>
      <c r="Q323" s="60">
        <f t="shared" si="38"/>
        <v>119.6</v>
      </c>
      <c r="R323" s="60">
        <f t="shared" si="38"/>
        <v>119.6</v>
      </c>
      <c r="S323" s="60">
        <f t="shared" si="38"/>
        <v>119.6</v>
      </c>
      <c r="T323" s="60">
        <f t="shared" si="38"/>
        <v>119.6</v>
      </c>
      <c r="U323" s="60">
        <f t="shared" si="38"/>
        <v>119.6</v>
      </c>
      <c r="V323" s="60">
        <f t="shared" si="38"/>
        <v>119.6</v>
      </c>
      <c r="W323" s="60">
        <f t="shared" si="38"/>
        <v>119.6</v>
      </c>
      <c r="X323" s="60">
        <f t="shared" si="38"/>
        <v>119.6</v>
      </c>
      <c r="Y323" s="60">
        <f t="shared" si="38"/>
        <v>119.6</v>
      </c>
      <c r="Z323" s="60">
        <f t="shared" si="38"/>
        <v>119.6</v>
      </c>
      <c r="AA323" s="60">
        <f t="shared" si="38"/>
        <v>119.6</v>
      </c>
      <c r="AB323" s="60">
        <f t="shared" si="38"/>
        <v>119.6</v>
      </c>
    </row>
    <row r="324" spans="1:28" x14ac:dyDescent="0.3">
      <c r="A324" t="str">
        <v/>
      </c>
      <c r="B324" s="8" t="s">
        <v>170</v>
      </c>
      <c r="C324" s="60">
        <f t="array" ref="C324:AB324">[2]!JDWoT($C$322:$AB$322,$C$320:$AB$320)*52</f>
        <v>0</v>
      </c>
      <c r="D324" s="60">
        <v>0</v>
      </c>
      <c r="E324" s="60">
        <v>13198.013740272747</v>
      </c>
      <c r="F324" s="60">
        <v>58115.984909105857</v>
      </c>
      <c r="G324" s="60">
        <v>130042.38294575422</v>
      </c>
      <c r="H324" s="60">
        <v>190504.53396543828</v>
      </c>
      <c r="I324" s="60">
        <v>218991.83811324541</v>
      </c>
      <c r="J324" s="60">
        <v>226821.4861966249</v>
      </c>
      <c r="K324" s="60">
        <v>233628.26517712575</v>
      </c>
      <c r="L324" s="60">
        <v>239275.46833616975</v>
      </c>
      <c r="M324" s="60">
        <v>233817.00115686719</v>
      </c>
      <c r="N324" s="60">
        <v>213629.92146234424</v>
      </c>
      <c r="O324" s="60">
        <v>193913.61308718164</v>
      </c>
      <c r="P324" s="60">
        <v>190015.87400472796</v>
      </c>
      <c r="Q324" s="60">
        <v>163568.16250700358</v>
      </c>
      <c r="R324" s="60">
        <v>96955.121332645154</v>
      </c>
      <c r="S324" s="60">
        <v>34272.33335921925</v>
      </c>
      <c r="T324" s="60">
        <v>18408.739989871719</v>
      </c>
      <c r="U324" s="60">
        <v>18120.954598460685</v>
      </c>
      <c r="V324" s="60">
        <v>18664.64452316938</v>
      </c>
      <c r="W324" s="60">
        <v>19224.583327015265</v>
      </c>
      <c r="X324" s="60">
        <v>19801.267402574696</v>
      </c>
      <c r="Y324" s="60">
        <v>20395.281783955488</v>
      </c>
      <c r="Z324" s="60">
        <v>21007.168070915046</v>
      </c>
      <c r="AA324" s="60">
        <v>21637.341992236037</v>
      </c>
      <c r="AB324" s="60">
        <v>22286.388582026295</v>
      </c>
    </row>
    <row r="325" spans="1:28" x14ac:dyDescent="0.3">
      <c r="A325" t="str">
        <v/>
      </c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</row>
    <row r="326" spans="1:28" x14ac:dyDescent="0.3">
      <c r="A326" t="str">
        <v/>
      </c>
      <c r="B326" t="str">
        <f>$C$317&amp;" per Patient / week"</f>
        <v>Vials per Patient / week</v>
      </c>
      <c r="C326" s="62">
        <v>0.25</v>
      </c>
      <c r="D326" s="62">
        <v>0.25</v>
      </c>
      <c r="E326" s="62">
        <v>0.25</v>
      </c>
      <c r="F326" s="62">
        <v>0.25</v>
      </c>
      <c r="G326" s="62">
        <v>0.25</v>
      </c>
      <c r="H326" s="62">
        <v>0.25</v>
      </c>
      <c r="I326" s="62">
        <v>0.25</v>
      </c>
      <c r="J326" s="62">
        <v>0.25</v>
      </c>
      <c r="K326" s="62">
        <v>0.25</v>
      </c>
      <c r="L326" s="62">
        <v>0.25</v>
      </c>
      <c r="M326" s="62">
        <v>0.25</v>
      </c>
      <c r="N326" s="62">
        <v>0.25</v>
      </c>
      <c r="O326" s="62">
        <v>0.25</v>
      </c>
      <c r="P326" s="62">
        <v>0.25</v>
      </c>
      <c r="Q326" s="62">
        <v>0.25</v>
      </c>
      <c r="R326" s="62">
        <v>0.25</v>
      </c>
      <c r="S326" s="62">
        <v>0.25</v>
      </c>
      <c r="T326" s="62">
        <v>0.25</v>
      </c>
      <c r="U326" s="62">
        <v>0.25</v>
      </c>
      <c r="V326" s="62">
        <v>0.25</v>
      </c>
      <c r="W326" s="62">
        <v>0.25</v>
      </c>
      <c r="X326" s="62">
        <v>0.25</v>
      </c>
      <c r="Y326" s="62">
        <v>0.25</v>
      </c>
      <c r="Z326" s="62">
        <v>0.25</v>
      </c>
      <c r="AA326" s="62">
        <v>0.25</v>
      </c>
      <c r="AB326" s="62">
        <v>0.25</v>
      </c>
    </row>
    <row r="327" spans="1:28" x14ac:dyDescent="0.3">
      <c r="A327" t="str">
        <v/>
      </c>
      <c r="B327" t="s">
        <v>171</v>
      </c>
      <c r="C327" s="51">
        <v>0.9</v>
      </c>
      <c r="D327" s="51">
        <v>0.9</v>
      </c>
      <c r="E327" s="51">
        <v>0.9</v>
      </c>
      <c r="F327" s="51">
        <v>0.9</v>
      </c>
      <c r="G327" s="51">
        <v>0.9</v>
      </c>
      <c r="H327" s="51">
        <v>0.9</v>
      </c>
      <c r="I327" s="51">
        <v>0.9</v>
      </c>
      <c r="J327" s="51">
        <v>0.9</v>
      </c>
      <c r="K327" s="51">
        <v>0.9</v>
      </c>
      <c r="L327" s="51">
        <v>0.9</v>
      </c>
      <c r="M327" s="51">
        <v>0.9</v>
      </c>
      <c r="N327" s="51">
        <v>0.9</v>
      </c>
      <c r="O327" s="51">
        <v>0.9</v>
      </c>
      <c r="P327" s="51">
        <v>0.9</v>
      </c>
      <c r="Q327" s="51">
        <v>0.9</v>
      </c>
      <c r="R327" s="51">
        <v>0.9</v>
      </c>
      <c r="S327" s="51">
        <v>0.9</v>
      </c>
      <c r="T327" s="51">
        <v>0.9</v>
      </c>
      <c r="U327" s="51">
        <v>0.9</v>
      </c>
      <c r="V327" s="51">
        <v>0.9</v>
      </c>
      <c r="W327" s="51">
        <v>0.9</v>
      </c>
      <c r="X327" s="51">
        <v>0.9</v>
      </c>
      <c r="Y327" s="51">
        <v>0.9</v>
      </c>
      <c r="Z327" s="51">
        <v>0.9</v>
      </c>
      <c r="AA327" s="51">
        <v>0.9</v>
      </c>
      <c r="AB327" s="51">
        <v>0.9</v>
      </c>
    </row>
    <row r="328" spans="1:28" x14ac:dyDescent="0.3">
      <c r="A328" t="str">
        <v/>
      </c>
      <c r="B328" t="str">
        <f>"Total "&amp;$C$317</f>
        <v>Total Vials</v>
      </c>
      <c r="C328" s="19">
        <f t="shared" ref="C328:AB328" si="39">C$327*C$326*C$324</f>
        <v>0</v>
      </c>
      <c r="D328" s="19">
        <f t="shared" si="39"/>
        <v>0</v>
      </c>
      <c r="E328" s="19">
        <f t="shared" si="39"/>
        <v>2969.5530915613681</v>
      </c>
      <c r="F328" s="19">
        <f t="shared" si="39"/>
        <v>13076.096604548819</v>
      </c>
      <c r="G328" s="19">
        <f t="shared" si="39"/>
        <v>29259.536162794699</v>
      </c>
      <c r="H328" s="19">
        <f t="shared" si="39"/>
        <v>42863.520142223613</v>
      </c>
      <c r="I328" s="19">
        <f t="shared" si="39"/>
        <v>49273.163575480219</v>
      </c>
      <c r="J328" s="19">
        <f t="shared" si="39"/>
        <v>51034.834394240606</v>
      </c>
      <c r="K328" s="19">
        <f t="shared" si="39"/>
        <v>52566.359664853298</v>
      </c>
      <c r="L328" s="19">
        <f t="shared" si="39"/>
        <v>53836.980375638195</v>
      </c>
      <c r="M328" s="19">
        <f t="shared" si="39"/>
        <v>52608.825260295118</v>
      </c>
      <c r="N328" s="19">
        <f t="shared" si="39"/>
        <v>48066.732329027458</v>
      </c>
      <c r="O328" s="19">
        <f t="shared" si="39"/>
        <v>43630.562944615871</v>
      </c>
      <c r="P328" s="19">
        <f t="shared" si="39"/>
        <v>42753.571651063794</v>
      </c>
      <c r="Q328" s="19">
        <f t="shared" si="39"/>
        <v>36802.836564075806</v>
      </c>
      <c r="R328" s="19">
        <f t="shared" si="39"/>
        <v>21814.902299845162</v>
      </c>
      <c r="S328" s="19">
        <f t="shared" si="39"/>
        <v>7711.2750058243319</v>
      </c>
      <c r="T328" s="19">
        <f t="shared" si="39"/>
        <v>4141.9664977211369</v>
      </c>
      <c r="U328" s="19">
        <f t="shared" si="39"/>
        <v>4077.2147846536541</v>
      </c>
      <c r="V328" s="19">
        <f t="shared" si="39"/>
        <v>4199.5450177131106</v>
      </c>
      <c r="W328" s="19">
        <f t="shared" si="39"/>
        <v>4325.5312485784352</v>
      </c>
      <c r="X328" s="19">
        <f t="shared" si="39"/>
        <v>4455.2851655793065</v>
      </c>
      <c r="Y328" s="19">
        <f t="shared" si="39"/>
        <v>4588.9384013899853</v>
      </c>
      <c r="Z328" s="19">
        <f t="shared" si="39"/>
        <v>4726.6128159558857</v>
      </c>
      <c r="AA328" s="19">
        <f t="shared" si="39"/>
        <v>4868.4019482531085</v>
      </c>
      <c r="AB328" s="19">
        <f t="shared" si="39"/>
        <v>5014.4374309559162</v>
      </c>
    </row>
    <row r="329" spans="1:28" x14ac:dyDescent="0.3">
      <c r="A329" t="str">
        <v/>
      </c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</row>
    <row r="330" spans="1:28" x14ac:dyDescent="0.3">
      <c r="A330" t="str">
        <v/>
      </c>
      <c r="B330" t="s">
        <v>172</v>
      </c>
      <c r="C330" s="51">
        <v>0.1</v>
      </c>
      <c r="D330" s="51">
        <v>0.1</v>
      </c>
      <c r="E330" s="51">
        <v>0.1</v>
      </c>
      <c r="F330" s="51">
        <v>0.1</v>
      </c>
      <c r="G330" s="51">
        <v>0.1</v>
      </c>
      <c r="H330" s="51">
        <v>0.1</v>
      </c>
      <c r="I330" s="51">
        <v>0.1</v>
      </c>
      <c r="J330" s="51">
        <v>0.1</v>
      </c>
      <c r="K330" s="51">
        <v>0.1</v>
      </c>
      <c r="L330" s="51">
        <v>0.1</v>
      </c>
      <c r="M330" s="51">
        <v>0.1</v>
      </c>
      <c r="N330" s="51">
        <v>0.1</v>
      </c>
      <c r="O330" s="51">
        <v>0.1</v>
      </c>
      <c r="P330" s="51">
        <v>0.1</v>
      </c>
      <c r="Q330" s="51">
        <v>0.1</v>
      </c>
      <c r="R330" s="51">
        <v>0.1</v>
      </c>
      <c r="S330" s="51">
        <v>0.1</v>
      </c>
      <c r="T330" s="51">
        <v>0.1</v>
      </c>
      <c r="U330" s="51">
        <v>0.1</v>
      </c>
      <c r="V330" s="51">
        <v>0.1</v>
      </c>
      <c r="W330" s="51">
        <v>0.1</v>
      </c>
      <c r="X330" s="51">
        <v>0.1</v>
      </c>
      <c r="Y330" s="51">
        <v>0.1</v>
      </c>
      <c r="Z330" s="51">
        <v>0.1</v>
      </c>
      <c r="AA330" s="51">
        <v>0.1</v>
      </c>
      <c r="AB330" s="51">
        <v>0.1</v>
      </c>
    </row>
    <row r="331" spans="1:28" x14ac:dyDescent="0.3">
      <c r="A331" t="str">
        <v/>
      </c>
      <c r="B331" t="str">
        <f>"Total Adjusted "&amp;$C$317</f>
        <v>Total Adjusted Vials</v>
      </c>
      <c r="C331" s="60">
        <f t="shared" ref="C331:AB331" si="40">C$328/(1 - C$330)</f>
        <v>0</v>
      </c>
      <c r="D331" s="60">
        <f t="shared" si="40"/>
        <v>0</v>
      </c>
      <c r="E331" s="60">
        <f t="shared" si="40"/>
        <v>3299.5034350681867</v>
      </c>
      <c r="F331" s="60">
        <f t="shared" si="40"/>
        <v>14528.996227276464</v>
      </c>
      <c r="G331" s="60">
        <f t="shared" si="40"/>
        <v>32510.595736438554</v>
      </c>
      <c r="H331" s="60">
        <f t="shared" si="40"/>
        <v>47626.133491359571</v>
      </c>
      <c r="I331" s="60">
        <f t="shared" si="40"/>
        <v>54747.959528311352</v>
      </c>
      <c r="J331" s="60">
        <f t="shared" si="40"/>
        <v>56705.371549156225</v>
      </c>
      <c r="K331" s="60">
        <f t="shared" si="40"/>
        <v>58407.066294281438</v>
      </c>
      <c r="L331" s="60">
        <f t="shared" si="40"/>
        <v>59818.867084042438</v>
      </c>
      <c r="M331" s="60">
        <f t="shared" si="40"/>
        <v>58454.250289216798</v>
      </c>
      <c r="N331" s="60">
        <f t="shared" si="40"/>
        <v>53407.48036558606</v>
      </c>
      <c r="O331" s="60">
        <f t="shared" si="40"/>
        <v>48478.403271795411</v>
      </c>
      <c r="P331" s="60">
        <f t="shared" si="40"/>
        <v>47503.968501181989</v>
      </c>
      <c r="Q331" s="60">
        <f t="shared" si="40"/>
        <v>40892.040626750895</v>
      </c>
      <c r="R331" s="60">
        <f t="shared" si="40"/>
        <v>24238.780333161292</v>
      </c>
      <c r="S331" s="60">
        <f t="shared" si="40"/>
        <v>8568.0833398048126</v>
      </c>
      <c r="T331" s="60">
        <f t="shared" si="40"/>
        <v>4602.1849974679299</v>
      </c>
      <c r="U331" s="60">
        <f t="shared" si="40"/>
        <v>4530.2386496151712</v>
      </c>
      <c r="V331" s="60">
        <f t="shared" si="40"/>
        <v>4666.1611307923449</v>
      </c>
      <c r="W331" s="60">
        <f t="shared" si="40"/>
        <v>4806.1458317538172</v>
      </c>
      <c r="X331" s="60">
        <f t="shared" si="40"/>
        <v>4950.3168506436741</v>
      </c>
      <c r="Y331" s="60">
        <f t="shared" si="40"/>
        <v>5098.8204459888721</v>
      </c>
      <c r="Z331" s="60">
        <f t="shared" si="40"/>
        <v>5251.7920177287615</v>
      </c>
      <c r="AA331" s="60">
        <f t="shared" si="40"/>
        <v>5409.3354980590093</v>
      </c>
      <c r="AB331" s="60">
        <f t="shared" si="40"/>
        <v>5571.5971455065737</v>
      </c>
    </row>
    <row r="332" spans="1:28" x14ac:dyDescent="0.3">
      <c r="A332" t="str">
        <v/>
      </c>
    </row>
    <row r="333" spans="1:28" x14ac:dyDescent="0.3">
      <c r="A333" t="str">
        <v/>
      </c>
      <c r="B333" s="8" t="s">
        <v>173</v>
      </c>
      <c r="C333" s="8" t="str">
        <f>"# "&amp;$C$317&amp;" / Pack"</f>
        <v># Vials / Pack</v>
      </c>
    </row>
    <row r="334" spans="1:28" x14ac:dyDescent="0.3">
      <c r="A334" t="str">
        <v/>
      </c>
      <c r="B334" s="23" t="s">
        <v>174</v>
      </c>
      <c r="C334" s="23">
        <v>15</v>
      </c>
    </row>
    <row r="335" spans="1:28" x14ac:dyDescent="0.3">
      <c r="A335" t="str">
        <v/>
      </c>
      <c r="B335" s="23" t="s">
        <v>175</v>
      </c>
      <c r="C335" s="23">
        <v>10</v>
      </c>
    </row>
    <row r="336" spans="1:28" x14ac:dyDescent="0.3">
      <c r="A336" t="str">
        <v/>
      </c>
    </row>
    <row r="337" spans="1:28" x14ac:dyDescent="0.3">
      <c r="A337" t="str">
        <v/>
      </c>
      <c r="B337" s="8" t="s">
        <v>176</v>
      </c>
    </row>
    <row r="338" spans="1:28" x14ac:dyDescent="0.3">
      <c r="A338" t="str">
        <v/>
      </c>
      <c r="B338" t="str">
        <f t="shared" ref="B338:B339" si="41">$C$315&amp;" "&amp;$B334&amp;": "&amp;$C334&amp;" "&amp;$C$317</f>
        <v>Our NEW Product Pack re SKU1: 15 Vials</v>
      </c>
      <c r="C338" s="51">
        <v>0.5</v>
      </c>
      <c r="D338" s="51">
        <v>0.5</v>
      </c>
      <c r="E338" s="51">
        <v>0.5</v>
      </c>
      <c r="F338" s="51">
        <v>0.5</v>
      </c>
      <c r="G338" s="51">
        <v>0.5</v>
      </c>
      <c r="H338" s="51">
        <v>0.5</v>
      </c>
      <c r="I338" s="51">
        <v>0.5</v>
      </c>
      <c r="J338" s="51">
        <v>0.5</v>
      </c>
      <c r="K338" s="51">
        <v>0.5</v>
      </c>
      <c r="L338" s="51">
        <v>0.5</v>
      </c>
      <c r="M338" s="51">
        <v>0.5</v>
      </c>
      <c r="N338" s="51">
        <v>0.5</v>
      </c>
      <c r="O338" s="51">
        <v>0.5</v>
      </c>
      <c r="P338" s="51">
        <v>0.5</v>
      </c>
      <c r="Q338" s="51">
        <v>0.5</v>
      </c>
      <c r="R338" s="51">
        <v>0.5</v>
      </c>
      <c r="S338" s="51">
        <v>0.5</v>
      </c>
      <c r="T338" s="51">
        <v>0.5</v>
      </c>
      <c r="U338" s="51">
        <v>0.5</v>
      </c>
      <c r="V338" s="51">
        <v>0.5</v>
      </c>
      <c r="W338" s="51">
        <v>0.5</v>
      </c>
      <c r="X338" s="51">
        <v>0.5</v>
      </c>
      <c r="Y338" s="51">
        <v>0.5</v>
      </c>
      <c r="Z338" s="51">
        <v>0.5</v>
      </c>
      <c r="AA338" s="51">
        <v>0.5</v>
      </c>
      <c r="AB338" s="51">
        <v>0.5</v>
      </c>
    </row>
    <row r="339" spans="1:28" x14ac:dyDescent="0.3">
      <c r="A339" t="str">
        <v/>
      </c>
      <c r="B339" t="str">
        <f t="shared" si="41"/>
        <v>Our NEW Product Pack re SKU2: 10 Vials</v>
      </c>
      <c r="C339" s="51">
        <v>0.5</v>
      </c>
      <c r="D339" s="51">
        <v>0.5</v>
      </c>
      <c r="E339" s="51">
        <v>0.5</v>
      </c>
      <c r="F339" s="51">
        <v>0.5</v>
      </c>
      <c r="G339" s="51">
        <v>0.5</v>
      </c>
      <c r="H339" s="51">
        <v>0.5</v>
      </c>
      <c r="I339" s="51">
        <v>0.5</v>
      </c>
      <c r="J339" s="51">
        <v>0.5</v>
      </c>
      <c r="K339" s="51">
        <v>0.5</v>
      </c>
      <c r="L339" s="51">
        <v>0.5</v>
      </c>
      <c r="M339" s="51">
        <v>0.5</v>
      </c>
      <c r="N339" s="51">
        <v>0.5</v>
      </c>
      <c r="O339" s="51">
        <v>0.5</v>
      </c>
      <c r="P339" s="51">
        <v>0.5</v>
      </c>
      <c r="Q339" s="51">
        <v>0.5</v>
      </c>
      <c r="R339" s="51">
        <v>0.5</v>
      </c>
      <c r="S339" s="51">
        <v>0.5</v>
      </c>
      <c r="T339" s="51">
        <v>0.5</v>
      </c>
      <c r="U339" s="51">
        <v>0.5</v>
      </c>
      <c r="V339" s="51">
        <v>0.5</v>
      </c>
      <c r="W339" s="51">
        <v>0.5</v>
      </c>
      <c r="X339" s="51">
        <v>0.5</v>
      </c>
      <c r="Y339" s="51">
        <v>0.5</v>
      </c>
      <c r="Z339" s="51">
        <v>0.5</v>
      </c>
      <c r="AA339" s="51">
        <v>0.5</v>
      </c>
      <c r="AB339" s="51">
        <v>0.5</v>
      </c>
    </row>
    <row r="340" spans="1:28" x14ac:dyDescent="0.3">
      <c r="A340" t="str">
        <v/>
      </c>
      <c r="C340" s="63">
        <f t="shared" ref="C340:AB340" si="42">SUM(C338:C339)</f>
        <v>1</v>
      </c>
      <c r="D340" s="63">
        <f t="shared" si="42"/>
        <v>1</v>
      </c>
      <c r="E340" s="63">
        <f t="shared" si="42"/>
        <v>1</v>
      </c>
      <c r="F340" s="63">
        <f t="shared" si="42"/>
        <v>1</v>
      </c>
      <c r="G340" s="63">
        <f t="shared" si="42"/>
        <v>1</v>
      </c>
      <c r="H340" s="63">
        <f t="shared" si="42"/>
        <v>1</v>
      </c>
      <c r="I340" s="63">
        <f t="shared" si="42"/>
        <v>1</v>
      </c>
      <c r="J340" s="63">
        <f t="shared" si="42"/>
        <v>1</v>
      </c>
      <c r="K340" s="63">
        <f t="shared" si="42"/>
        <v>1</v>
      </c>
      <c r="L340" s="63">
        <f t="shared" si="42"/>
        <v>1</v>
      </c>
      <c r="M340" s="63">
        <f t="shared" si="42"/>
        <v>1</v>
      </c>
      <c r="N340" s="63">
        <f t="shared" si="42"/>
        <v>1</v>
      </c>
      <c r="O340" s="63">
        <f t="shared" si="42"/>
        <v>1</v>
      </c>
      <c r="P340" s="63">
        <f t="shared" si="42"/>
        <v>1</v>
      </c>
      <c r="Q340" s="63">
        <f t="shared" si="42"/>
        <v>1</v>
      </c>
      <c r="R340" s="63">
        <f t="shared" si="42"/>
        <v>1</v>
      </c>
      <c r="S340" s="63">
        <f t="shared" si="42"/>
        <v>1</v>
      </c>
      <c r="T340" s="63">
        <f t="shared" si="42"/>
        <v>1</v>
      </c>
      <c r="U340" s="63">
        <f t="shared" si="42"/>
        <v>1</v>
      </c>
      <c r="V340" s="63">
        <f t="shared" si="42"/>
        <v>1</v>
      </c>
      <c r="W340" s="63">
        <f t="shared" si="42"/>
        <v>1</v>
      </c>
      <c r="X340" s="63">
        <f t="shared" si="42"/>
        <v>1</v>
      </c>
      <c r="Y340" s="63">
        <f t="shared" si="42"/>
        <v>1</v>
      </c>
      <c r="Z340" s="63">
        <f t="shared" si="42"/>
        <v>1</v>
      </c>
      <c r="AA340" s="63">
        <f t="shared" si="42"/>
        <v>1</v>
      </c>
      <c r="AB340" s="63">
        <f t="shared" si="42"/>
        <v>1</v>
      </c>
    </row>
    <row r="341" spans="1:28" x14ac:dyDescent="0.3">
      <c r="A341" t="str">
        <v/>
      </c>
    </row>
    <row r="342" spans="1:28" x14ac:dyDescent="0.3">
      <c r="A342" t="str">
        <v/>
      </c>
      <c r="B342" s="8" t="s">
        <v>177</v>
      </c>
    </row>
    <row r="343" spans="1:28" x14ac:dyDescent="0.3">
      <c r="A343" t="str">
        <v/>
      </c>
      <c r="B343" t="str">
        <f t="shared" ref="B343:B344" si="43">$B338</f>
        <v>Our NEW Product Pack re SKU1: 15 Vials</v>
      </c>
      <c r="C343" s="19">
        <f t="shared" ref="C343:AB344" si="44">IFERROR(C$331*($C334*C338/(SUMPRODUCT($C$334:$C$335,C$338:C$339))/$C334),0)</f>
        <v>0</v>
      </c>
      <c r="D343" s="19">
        <f t="shared" si="44"/>
        <v>0</v>
      </c>
      <c r="E343" s="19">
        <f t="shared" si="44"/>
        <v>131.98013740272748</v>
      </c>
      <c r="F343" s="19">
        <f t="shared" si="44"/>
        <v>581.15984909105862</v>
      </c>
      <c r="G343" s="19">
        <f t="shared" si="44"/>
        <v>1300.4238294575423</v>
      </c>
      <c r="H343" s="19">
        <f t="shared" si="44"/>
        <v>1905.0453396543828</v>
      </c>
      <c r="I343" s="19">
        <f t="shared" si="44"/>
        <v>2189.9183811324542</v>
      </c>
      <c r="J343" s="19">
        <f t="shared" si="44"/>
        <v>2268.2148619662489</v>
      </c>
      <c r="K343" s="19">
        <f t="shared" si="44"/>
        <v>2336.2826517712574</v>
      </c>
      <c r="L343" s="19">
        <f t="shared" si="44"/>
        <v>2392.7546833616975</v>
      </c>
      <c r="M343" s="19">
        <f t="shared" si="44"/>
        <v>2338.1700115686722</v>
      </c>
      <c r="N343" s="19">
        <f t="shared" si="44"/>
        <v>2136.2992146234424</v>
      </c>
      <c r="O343" s="19">
        <f t="shared" si="44"/>
        <v>1939.1361308718165</v>
      </c>
      <c r="P343" s="19">
        <f t="shared" si="44"/>
        <v>1900.1587400472797</v>
      </c>
      <c r="Q343" s="19">
        <f t="shared" si="44"/>
        <v>1635.6816250700358</v>
      </c>
      <c r="R343" s="19">
        <f t="shared" si="44"/>
        <v>969.55121332645172</v>
      </c>
      <c r="S343" s="19">
        <f t="shared" si="44"/>
        <v>342.72333359219249</v>
      </c>
      <c r="T343" s="19">
        <f t="shared" si="44"/>
        <v>184.08739989871719</v>
      </c>
      <c r="U343" s="19">
        <f t="shared" si="44"/>
        <v>181.20954598460685</v>
      </c>
      <c r="V343" s="19">
        <f t="shared" si="44"/>
        <v>186.6464452316938</v>
      </c>
      <c r="W343" s="19">
        <f t="shared" si="44"/>
        <v>192.2458332701527</v>
      </c>
      <c r="X343" s="19">
        <f t="shared" si="44"/>
        <v>198.01267402574697</v>
      </c>
      <c r="Y343" s="19">
        <f t="shared" si="44"/>
        <v>203.95281783955488</v>
      </c>
      <c r="Z343" s="19">
        <f t="shared" si="44"/>
        <v>210.07168070915046</v>
      </c>
      <c r="AA343" s="19">
        <f t="shared" si="44"/>
        <v>216.37341992236037</v>
      </c>
      <c r="AB343" s="19">
        <f t="shared" si="44"/>
        <v>222.86388582026296</v>
      </c>
    </row>
    <row r="344" spans="1:28" x14ac:dyDescent="0.3">
      <c r="A344" t="str">
        <v/>
      </c>
      <c r="B344" t="str">
        <f t="shared" si="43"/>
        <v>Our NEW Product Pack re SKU2: 10 Vials</v>
      </c>
      <c r="C344" s="19">
        <f t="shared" si="44"/>
        <v>0</v>
      </c>
      <c r="D344" s="19">
        <f t="shared" si="44"/>
        <v>0</v>
      </c>
      <c r="E344" s="19">
        <f t="shared" si="44"/>
        <v>131.98013740272748</v>
      </c>
      <c r="F344" s="19">
        <f t="shared" si="44"/>
        <v>581.15984909105862</v>
      </c>
      <c r="G344" s="19">
        <f t="shared" si="44"/>
        <v>1300.4238294575423</v>
      </c>
      <c r="H344" s="19">
        <f t="shared" si="44"/>
        <v>1905.0453396543828</v>
      </c>
      <c r="I344" s="19">
        <f t="shared" si="44"/>
        <v>2189.9183811324542</v>
      </c>
      <c r="J344" s="19">
        <f t="shared" si="44"/>
        <v>2268.2148619662489</v>
      </c>
      <c r="K344" s="19">
        <f t="shared" si="44"/>
        <v>2336.2826517712574</v>
      </c>
      <c r="L344" s="19">
        <f t="shared" si="44"/>
        <v>2392.7546833616975</v>
      </c>
      <c r="M344" s="19">
        <f t="shared" si="44"/>
        <v>2338.1700115686722</v>
      </c>
      <c r="N344" s="19">
        <f t="shared" si="44"/>
        <v>2136.2992146234424</v>
      </c>
      <c r="O344" s="19">
        <f t="shared" si="44"/>
        <v>1939.1361308718165</v>
      </c>
      <c r="P344" s="19">
        <f t="shared" si="44"/>
        <v>1900.1587400472797</v>
      </c>
      <c r="Q344" s="19">
        <f t="shared" si="44"/>
        <v>1635.6816250700358</v>
      </c>
      <c r="R344" s="19">
        <f t="shared" si="44"/>
        <v>969.55121332645172</v>
      </c>
      <c r="S344" s="19">
        <f t="shared" si="44"/>
        <v>342.72333359219249</v>
      </c>
      <c r="T344" s="19">
        <f t="shared" si="44"/>
        <v>184.08739989871719</v>
      </c>
      <c r="U344" s="19">
        <f t="shared" si="44"/>
        <v>181.20954598460685</v>
      </c>
      <c r="V344" s="19">
        <f t="shared" si="44"/>
        <v>186.6464452316938</v>
      </c>
      <c r="W344" s="19">
        <f t="shared" si="44"/>
        <v>192.2458332701527</v>
      </c>
      <c r="X344" s="19">
        <f t="shared" si="44"/>
        <v>198.01267402574697</v>
      </c>
      <c r="Y344" s="19">
        <f t="shared" si="44"/>
        <v>203.95281783955488</v>
      </c>
      <c r="Z344" s="19">
        <f t="shared" si="44"/>
        <v>210.07168070915046</v>
      </c>
      <c r="AA344" s="19">
        <f t="shared" si="44"/>
        <v>216.37341992236037</v>
      </c>
      <c r="AB344" s="19">
        <f t="shared" si="44"/>
        <v>222.86388582026296</v>
      </c>
    </row>
    <row r="345" spans="1:28" x14ac:dyDescent="0.3">
      <c r="A345" t="str">
        <v/>
      </c>
      <c r="C345" s="20">
        <f t="shared" ref="C345:AB345" si="45">SUM(C343:C344)</f>
        <v>0</v>
      </c>
      <c r="D345" s="20">
        <f t="shared" si="45"/>
        <v>0</v>
      </c>
      <c r="E345" s="20">
        <f t="shared" si="45"/>
        <v>263.96027480545496</v>
      </c>
      <c r="F345" s="20">
        <f t="shared" si="45"/>
        <v>1162.3196981821172</v>
      </c>
      <c r="G345" s="20">
        <f t="shared" si="45"/>
        <v>2600.8476589150846</v>
      </c>
      <c r="H345" s="20">
        <f t="shared" si="45"/>
        <v>3810.0906793087656</v>
      </c>
      <c r="I345" s="20">
        <f t="shared" si="45"/>
        <v>4379.8367622649084</v>
      </c>
      <c r="J345" s="20">
        <f t="shared" si="45"/>
        <v>4536.4297239324978</v>
      </c>
      <c r="K345" s="20">
        <f t="shared" si="45"/>
        <v>4672.5653035425148</v>
      </c>
      <c r="L345" s="20">
        <f t="shared" si="45"/>
        <v>4785.509366723395</v>
      </c>
      <c r="M345" s="20">
        <f t="shared" si="45"/>
        <v>4676.3400231373444</v>
      </c>
      <c r="N345" s="20">
        <f t="shared" si="45"/>
        <v>4272.5984292468847</v>
      </c>
      <c r="O345" s="20">
        <f t="shared" si="45"/>
        <v>3878.272261743633</v>
      </c>
      <c r="P345" s="20">
        <f t="shared" si="45"/>
        <v>3800.3174800945594</v>
      </c>
      <c r="Q345" s="20">
        <f t="shared" si="45"/>
        <v>3271.3632501400716</v>
      </c>
      <c r="R345" s="20">
        <f t="shared" si="45"/>
        <v>1939.1024266529034</v>
      </c>
      <c r="S345" s="20">
        <f t="shared" si="45"/>
        <v>685.44666718438498</v>
      </c>
      <c r="T345" s="20">
        <f t="shared" si="45"/>
        <v>368.17479979743439</v>
      </c>
      <c r="U345" s="20">
        <f t="shared" si="45"/>
        <v>362.4190919692137</v>
      </c>
      <c r="V345" s="20">
        <f t="shared" si="45"/>
        <v>373.29289046338761</v>
      </c>
      <c r="W345" s="20">
        <f t="shared" si="45"/>
        <v>384.4916665403054</v>
      </c>
      <c r="X345" s="20">
        <f t="shared" si="45"/>
        <v>396.02534805149395</v>
      </c>
      <c r="Y345" s="20">
        <f t="shared" si="45"/>
        <v>407.90563567910976</v>
      </c>
      <c r="Z345" s="20">
        <f t="shared" si="45"/>
        <v>420.14336141830091</v>
      </c>
      <c r="AA345" s="20">
        <f t="shared" si="45"/>
        <v>432.74683984472074</v>
      </c>
      <c r="AB345" s="20">
        <f t="shared" si="45"/>
        <v>445.72777164052593</v>
      </c>
    </row>
    <row r="346" spans="1:28" x14ac:dyDescent="0.3">
      <c r="A346" t="str">
        <v/>
      </c>
      <c r="B346" s="8" t="s">
        <v>178</v>
      </c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</row>
    <row r="347" spans="1:28" x14ac:dyDescent="0.3">
      <c r="A347" t="str">
        <v/>
      </c>
      <c r="B347" t="str">
        <f t="shared" ref="B347:B348" si="46">$B338</f>
        <v>Our NEW Product Pack re SKU1: 15 Vials</v>
      </c>
      <c r="C347" s="17">
        <v>0</v>
      </c>
      <c r="D347" s="17">
        <v>0</v>
      </c>
      <c r="E347" s="17">
        <v>5000</v>
      </c>
      <c r="F347" s="17">
        <v>5100</v>
      </c>
      <c r="G347" s="17">
        <v>5202</v>
      </c>
      <c r="H347" s="17">
        <v>5306</v>
      </c>
      <c r="I347" s="17">
        <v>5412</v>
      </c>
      <c r="J347" s="17">
        <v>5520</v>
      </c>
      <c r="K347" s="17">
        <v>5631</v>
      </c>
      <c r="L347" s="17">
        <v>5743</v>
      </c>
      <c r="M347" s="17">
        <v>5858</v>
      </c>
      <c r="N347" s="17">
        <v>5975</v>
      </c>
      <c r="O347" s="17">
        <v>6095</v>
      </c>
      <c r="P347" s="17">
        <v>6217</v>
      </c>
      <c r="Q347" s="17">
        <v>6341</v>
      </c>
      <c r="R347" s="17">
        <v>6468</v>
      </c>
      <c r="S347" s="17">
        <v>6597</v>
      </c>
      <c r="T347" s="17">
        <v>6729</v>
      </c>
      <c r="U347" s="17">
        <v>6864</v>
      </c>
      <c r="V347" s="17">
        <v>7001</v>
      </c>
      <c r="W347" s="17">
        <v>7141</v>
      </c>
      <c r="X347" s="17">
        <v>7284</v>
      </c>
      <c r="Y347" s="17">
        <v>7430</v>
      </c>
      <c r="Z347" s="17">
        <v>7578</v>
      </c>
      <c r="AA347" s="17">
        <v>7730</v>
      </c>
      <c r="AB347" s="17">
        <v>7884</v>
      </c>
    </row>
    <row r="348" spans="1:28" x14ac:dyDescent="0.3">
      <c r="A348" t="str">
        <v/>
      </c>
      <c r="B348" t="str">
        <f t="shared" si="46"/>
        <v>Our NEW Product Pack re SKU2: 10 Vials</v>
      </c>
      <c r="C348" s="17">
        <v>0</v>
      </c>
      <c r="D348" s="17">
        <v>0</v>
      </c>
      <c r="E348" s="17">
        <v>5000</v>
      </c>
      <c r="F348" s="17">
        <v>5100</v>
      </c>
      <c r="G348" s="17">
        <v>5202</v>
      </c>
      <c r="H348" s="17">
        <v>5306</v>
      </c>
      <c r="I348" s="17">
        <v>5412</v>
      </c>
      <c r="J348" s="17">
        <v>5520</v>
      </c>
      <c r="K348" s="17">
        <v>5631</v>
      </c>
      <c r="L348" s="17">
        <v>5743</v>
      </c>
      <c r="M348" s="17">
        <v>5858</v>
      </c>
      <c r="N348" s="17">
        <v>5975</v>
      </c>
      <c r="O348" s="17">
        <v>6095</v>
      </c>
      <c r="P348" s="17">
        <v>6217</v>
      </c>
      <c r="Q348" s="17">
        <v>6341</v>
      </c>
      <c r="R348" s="17">
        <v>6468</v>
      </c>
      <c r="S348" s="17">
        <v>6597</v>
      </c>
      <c r="T348" s="17">
        <v>6729</v>
      </c>
      <c r="U348" s="17">
        <v>6864</v>
      </c>
      <c r="V348" s="17">
        <v>7001</v>
      </c>
      <c r="W348" s="17">
        <v>7141</v>
      </c>
      <c r="X348" s="17">
        <v>7284</v>
      </c>
      <c r="Y348" s="17">
        <v>7430</v>
      </c>
      <c r="Z348" s="17">
        <v>7578</v>
      </c>
      <c r="AA348" s="17">
        <v>7730</v>
      </c>
      <c r="AB348" s="17">
        <v>7884</v>
      </c>
    </row>
    <row r="349" spans="1:28" x14ac:dyDescent="0.3">
      <c r="A349" t="str">
        <v/>
      </c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</row>
    <row r="350" spans="1:28" x14ac:dyDescent="0.3">
      <c r="A350" t="str">
        <v/>
      </c>
      <c r="B350" s="8" t="s">
        <v>179</v>
      </c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</row>
    <row r="351" spans="1:28" x14ac:dyDescent="0.3">
      <c r="A351" t="str">
        <v/>
      </c>
      <c r="B351" t="str">
        <f t="shared" ref="B351:B352" si="47">$B347</f>
        <v>Our NEW Product Pack re SKU1: 15 Vials</v>
      </c>
      <c r="C351" s="19">
        <f t="shared" ref="C351:AB352" si="48">C343*C347</f>
        <v>0</v>
      </c>
      <c r="D351" s="19">
        <f t="shared" si="48"/>
        <v>0</v>
      </c>
      <c r="E351" s="19">
        <f t="shared" si="48"/>
        <v>659900.68701363739</v>
      </c>
      <c r="F351" s="19">
        <f t="shared" si="48"/>
        <v>2963915.230364399</v>
      </c>
      <c r="G351" s="19">
        <f t="shared" si="48"/>
        <v>6764804.7608381351</v>
      </c>
      <c r="H351" s="19">
        <f t="shared" si="48"/>
        <v>10108170.572206154</v>
      </c>
      <c r="I351" s="19">
        <f t="shared" si="48"/>
        <v>11851838.278688842</v>
      </c>
      <c r="J351" s="19">
        <f t="shared" si="48"/>
        <v>12520546.038053693</v>
      </c>
      <c r="K351" s="19">
        <f t="shared" si="48"/>
        <v>13155607.612123951</v>
      </c>
      <c r="L351" s="19">
        <f t="shared" si="48"/>
        <v>13741590.14654623</v>
      </c>
      <c r="M351" s="19">
        <f t="shared" si="48"/>
        <v>13696999.927769281</v>
      </c>
      <c r="N351" s="19">
        <f t="shared" si="48"/>
        <v>12764387.807375068</v>
      </c>
      <c r="O351" s="19">
        <f t="shared" si="48"/>
        <v>11819034.717663722</v>
      </c>
      <c r="P351" s="19">
        <f t="shared" si="48"/>
        <v>11813286.886873938</v>
      </c>
      <c r="Q351" s="19">
        <f t="shared" si="48"/>
        <v>10371857.184569096</v>
      </c>
      <c r="R351" s="19">
        <f t="shared" si="48"/>
        <v>6271057.2477954896</v>
      </c>
      <c r="S351" s="19">
        <f t="shared" si="48"/>
        <v>2260945.8317076936</v>
      </c>
      <c r="T351" s="19">
        <f t="shared" si="48"/>
        <v>1238724.1139184679</v>
      </c>
      <c r="U351" s="19">
        <f t="shared" si="48"/>
        <v>1243822.3236383414</v>
      </c>
      <c r="V351" s="19">
        <f t="shared" si="48"/>
        <v>1306711.7630670883</v>
      </c>
      <c r="W351" s="19">
        <f t="shared" si="48"/>
        <v>1372827.4953821604</v>
      </c>
      <c r="X351" s="19">
        <f t="shared" si="48"/>
        <v>1442324.3176035411</v>
      </c>
      <c r="Y351" s="19">
        <f t="shared" si="48"/>
        <v>1515369.4365478929</v>
      </c>
      <c r="Z351" s="19">
        <f t="shared" si="48"/>
        <v>1591923.1964139421</v>
      </c>
      <c r="AA351" s="19">
        <f t="shared" si="48"/>
        <v>1672566.5359998457</v>
      </c>
      <c r="AB351" s="19">
        <f t="shared" si="48"/>
        <v>1757058.8758069533</v>
      </c>
    </row>
    <row r="352" spans="1:28" x14ac:dyDescent="0.3">
      <c r="A352" t="str">
        <v/>
      </c>
      <c r="B352" t="str">
        <f t="shared" si="47"/>
        <v>Our NEW Product Pack re SKU2: 10 Vials</v>
      </c>
      <c r="C352" s="19">
        <f t="shared" si="48"/>
        <v>0</v>
      </c>
      <c r="D352" s="19">
        <f t="shared" si="48"/>
        <v>0</v>
      </c>
      <c r="E352" s="19">
        <f t="shared" si="48"/>
        <v>659900.68701363739</v>
      </c>
      <c r="F352" s="19">
        <f t="shared" si="48"/>
        <v>2963915.230364399</v>
      </c>
      <c r="G352" s="19">
        <f t="shared" si="48"/>
        <v>6764804.7608381351</v>
      </c>
      <c r="H352" s="19">
        <f t="shared" si="48"/>
        <v>10108170.572206154</v>
      </c>
      <c r="I352" s="19">
        <f t="shared" si="48"/>
        <v>11851838.278688842</v>
      </c>
      <c r="J352" s="19">
        <f t="shared" si="48"/>
        <v>12520546.038053693</v>
      </c>
      <c r="K352" s="19">
        <f t="shared" si="48"/>
        <v>13155607.612123951</v>
      </c>
      <c r="L352" s="19">
        <f t="shared" si="48"/>
        <v>13741590.14654623</v>
      </c>
      <c r="M352" s="19">
        <f t="shared" si="48"/>
        <v>13696999.927769281</v>
      </c>
      <c r="N352" s="19">
        <f t="shared" si="48"/>
        <v>12764387.807375068</v>
      </c>
      <c r="O352" s="19">
        <f t="shared" si="48"/>
        <v>11819034.717663722</v>
      </c>
      <c r="P352" s="19">
        <f t="shared" si="48"/>
        <v>11813286.886873938</v>
      </c>
      <c r="Q352" s="19">
        <f t="shared" si="48"/>
        <v>10371857.184569096</v>
      </c>
      <c r="R352" s="19">
        <f t="shared" si="48"/>
        <v>6271057.2477954896</v>
      </c>
      <c r="S352" s="19">
        <f t="shared" si="48"/>
        <v>2260945.8317076936</v>
      </c>
      <c r="T352" s="19">
        <f t="shared" si="48"/>
        <v>1238724.1139184679</v>
      </c>
      <c r="U352" s="19">
        <f t="shared" si="48"/>
        <v>1243822.3236383414</v>
      </c>
      <c r="V352" s="19">
        <f t="shared" si="48"/>
        <v>1306711.7630670883</v>
      </c>
      <c r="W352" s="19">
        <f t="shared" si="48"/>
        <v>1372827.4953821604</v>
      </c>
      <c r="X352" s="19">
        <f t="shared" si="48"/>
        <v>1442324.3176035411</v>
      </c>
      <c r="Y352" s="19">
        <f t="shared" si="48"/>
        <v>1515369.4365478929</v>
      </c>
      <c r="Z352" s="19">
        <f t="shared" si="48"/>
        <v>1591923.1964139421</v>
      </c>
      <c r="AA352" s="19">
        <f t="shared" si="48"/>
        <v>1672566.5359998457</v>
      </c>
      <c r="AB352" s="19">
        <f t="shared" si="48"/>
        <v>1757058.8758069533</v>
      </c>
    </row>
    <row r="353" spans="1:28" x14ac:dyDescent="0.3">
      <c r="A353" t="str">
        <v/>
      </c>
      <c r="C353" s="20">
        <f t="shared" ref="C353:AB353" si="49">SUM(C351:C352)</f>
        <v>0</v>
      </c>
      <c r="D353" s="20">
        <f t="shared" si="49"/>
        <v>0</v>
      </c>
      <c r="E353" s="20">
        <f t="shared" si="49"/>
        <v>1319801.3740272748</v>
      </c>
      <c r="F353" s="20">
        <f t="shared" si="49"/>
        <v>5927830.4607287981</v>
      </c>
      <c r="G353" s="20">
        <f t="shared" si="49"/>
        <v>13529609.52167627</v>
      </c>
      <c r="H353" s="20">
        <f t="shared" si="49"/>
        <v>20216341.144412309</v>
      </c>
      <c r="I353" s="20">
        <f t="shared" si="49"/>
        <v>23703676.557377685</v>
      </c>
      <c r="J353" s="20">
        <f t="shared" si="49"/>
        <v>25041092.076107386</v>
      </c>
      <c r="K353" s="20">
        <f t="shared" si="49"/>
        <v>26311215.224247903</v>
      </c>
      <c r="L353" s="20">
        <f t="shared" si="49"/>
        <v>27483180.293092459</v>
      </c>
      <c r="M353" s="20">
        <f t="shared" si="49"/>
        <v>27393999.855538562</v>
      </c>
      <c r="N353" s="20">
        <f t="shared" si="49"/>
        <v>25528775.614750136</v>
      </c>
      <c r="O353" s="20">
        <f t="shared" si="49"/>
        <v>23638069.435327444</v>
      </c>
      <c r="P353" s="20">
        <f t="shared" si="49"/>
        <v>23626573.773747876</v>
      </c>
      <c r="Q353" s="20">
        <f t="shared" si="49"/>
        <v>20743714.369138192</v>
      </c>
      <c r="R353" s="20">
        <f t="shared" si="49"/>
        <v>12542114.495590979</v>
      </c>
      <c r="S353" s="20">
        <f t="shared" si="49"/>
        <v>4521891.6634153873</v>
      </c>
      <c r="T353" s="20">
        <f t="shared" si="49"/>
        <v>2477448.2278369358</v>
      </c>
      <c r="U353" s="20">
        <f t="shared" si="49"/>
        <v>2487644.6472766828</v>
      </c>
      <c r="V353" s="20">
        <f t="shared" si="49"/>
        <v>2613423.5261341766</v>
      </c>
      <c r="W353" s="20">
        <f t="shared" si="49"/>
        <v>2745654.9907643208</v>
      </c>
      <c r="X353" s="20">
        <f t="shared" si="49"/>
        <v>2884648.6352070821</v>
      </c>
      <c r="Y353" s="20">
        <f t="shared" si="49"/>
        <v>3030738.8730957857</v>
      </c>
      <c r="Z353" s="20">
        <f t="shared" si="49"/>
        <v>3183846.3928278843</v>
      </c>
      <c r="AA353" s="20">
        <f t="shared" si="49"/>
        <v>3345133.0719996914</v>
      </c>
      <c r="AB353" s="20">
        <f t="shared" si="49"/>
        <v>3514117.7516139066</v>
      </c>
    </row>
    <row r="354" spans="1:28" x14ac:dyDescent="0.3">
      <c r="A354" t="str">
        <v/>
      </c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</row>
    <row r="355" spans="1:28" x14ac:dyDescent="0.3">
      <c r="A355" t="str">
        <v/>
      </c>
      <c r="B355" s="8" t="s">
        <v>180</v>
      </c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</row>
    <row r="356" spans="1:28" x14ac:dyDescent="0.3">
      <c r="A356" t="str">
        <v/>
      </c>
      <c r="B356" t="str">
        <f t="shared" ref="B356:B357" si="50">$B347</f>
        <v>Our NEW Product Pack re SKU1: 15 Vials</v>
      </c>
      <c r="C356" s="51">
        <v>0</v>
      </c>
      <c r="D356" s="51">
        <v>0</v>
      </c>
      <c r="E356" s="51">
        <v>0.37</v>
      </c>
      <c r="F356" s="51">
        <v>0.36299999999999999</v>
      </c>
      <c r="G356" s="51">
        <v>0.35599999999999998</v>
      </c>
      <c r="H356" s="51">
        <v>0.34899999999999998</v>
      </c>
      <c r="I356" s="51">
        <v>0.34200000000000003</v>
      </c>
      <c r="J356" s="51">
        <v>0.33500000000000002</v>
      </c>
      <c r="K356" s="51">
        <v>0.32900000000000001</v>
      </c>
      <c r="L356" s="51">
        <v>0.32200000000000001</v>
      </c>
      <c r="M356" s="51">
        <v>0.316</v>
      </c>
      <c r="N356" s="51">
        <v>0.31</v>
      </c>
      <c r="O356" s="51">
        <v>0.30399999999999999</v>
      </c>
      <c r="P356" s="51">
        <v>0.29799999999999999</v>
      </c>
      <c r="Q356" s="51">
        <v>0.29199999999999998</v>
      </c>
      <c r="R356" s="51">
        <v>0.28599999999999998</v>
      </c>
      <c r="S356" s="51">
        <v>0.28000000000000003</v>
      </c>
      <c r="T356" s="51">
        <v>0.27500000000000002</v>
      </c>
      <c r="U356" s="51">
        <v>0.27</v>
      </c>
      <c r="V356" s="51">
        <v>0.26400000000000001</v>
      </c>
      <c r="W356" s="51">
        <v>0.25900000000000001</v>
      </c>
      <c r="X356" s="51">
        <v>0.254</v>
      </c>
      <c r="Y356" s="51">
        <v>0.249</v>
      </c>
      <c r="Z356" s="51">
        <v>0.24399999999999999</v>
      </c>
      <c r="AA356" s="51">
        <v>0.23899999999999999</v>
      </c>
      <c r="AB356" s="51">
        <v>0.23499999999999999</v>
      </c>
    </row>
    <row r="357" spans="1:28" x14ac:dyDescent="0.3">
      <c r="A357" t="str">
        <v/>
      </c>
      <c r="B357" t="str">
        <f t="shared" si="50"/>
        <v>Our NEW Product Pack re SKU2: 10 Vials</v>
      </c>
      <c r="C357" s="51">
        <v>0</v>
      </c>
      <c r="D357" s="51">
        <v>0</v>
      </c>
      <c r="E357" s="51">
        <v>0.37</v>
      </c>
      <c r="F357" s="51">
        <v>0.36299999999999999</v>
      </c>
      <c r="G357" s="51">
        <v>0.35599999999999998</v>
      </c>
      <c r="H357" s="51">
        <v>0.34899999999999998</v>
      </c>
      <c r="I357" s="51">
        <v>0.34200000000000003</v>
      </c>
      <c r="J357" s="51">
        <v>0.33500000000000002</v>
      </c>
      <c r="K357" s="51">
        <v>0.32900000000000001</v>
      </c>
      <c r="L357" s="51">
        <v>0.32200000000000001</v>
      </c>
      <c r="M357" s="51">
        <v>0.316</v>
      </c>
      <c r="N357" s="51">
        <v>0.31</v>
      </c>
      <c r="O357" s="51">
        <v>0.30399999999999999</v>
      </c>
      <c r="P357" s="51">
        <v>0.29799999999999999</v>
      </c>
      <c r="Q357" s="51">
        <v>0.29199999999999998</v>
      </c>
      <c r="R357" s="51">
        <v>0.28599999999999998</v>
      </c>
      <c r="S357" s="51">
        <v>0.28000000000000003</v>
      </c>
      <c r="T357" s="51">
        <v>0.27500000000000002</v>
      </c>
      <c r="U357" s="51">
        <v>0.27</v>
      </c>
      <c r="V357" s="51">
        <v>0.26400000000000001</v>
      </c>
      <c r="W357" s="51">
        <v>0.25900000000000001</v>
      </c>
      <c r="X357" s="51">
        <v>0.254</v>
      </c>
      <c r="Y357" s="51">
        <v>0.249</v>
      </c>
      <c r="Z357" s="51">
        <v>0.24399999999999999</v>
      </c>
      <c r="AA357" s="51">
        <v>0.23899999999999999</v>
      </c>
      <c r="AB357" s="51">
        <v>0.23499999999999999</v>
      </c>
    </row>
    <row r="358" spans="1:28" x14ac:dyDescent="0.3">
      <c r="A358" t="str">
        <v/>
      </c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</row>
    <row r="359" spans="1:28" x14ac:dyDescent="0.3">
      <c r="A359" t="str">
        <v/>
      </c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</row>
    <row r="360" spans="1:28" x14ac:dyDescent="0.3">
      <c r="A360" t="str">
        <v/>
      </c>
      <c r="B360" s="8" t="s">
        <v>181</v>
      </c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</row>
    <row r="361" spans="1:28" x14ac:dyDescent="0.3">
      <c r="A361" t="str">
        <v/>
      </c>
      <c r="B361" t="str">
        <f t="shared" ref="B361:B362" si="51">$B347</f>
        <v>Our NEW Product Pack re SKU1: 15 Vials</v>
      </c>
      <c r="C361" s="19">
        <f t="shared" ref="C361:AB362" si="52">C351*(1-C356)</f>
        <v>0</v>
      </c>
      <c r="D361" s="19">
        <f t="shared" si="52"/>
        <v>0</v>
      </c>
      <c r="E361" s="19">
        <f t="shared" si="52"/>
        <v>415737.43281859154</v>
      </c>
      <c r="F361" s="19">
        <f t="shared" si="52"/>
        <v>1888014.0017421222</v>
      </c>
      <c r="G361" s="19">
        <f t="shared" si="52"/>
        <v>4356534.2659797594</v>
      </c>
      <c r="H361" s="19">
        <f t="shared" si="52"/>
        <v>6580419.0425062068</v>
      </c>
      <c r="I361" s="19">
        <f t="shared" si="52"/>
        <v>7798509.5873772576</v>
      </c>
      <c r="J361" s="19">
        <f t="shared" si="52"/>
        <v>8326163.1153057069</v>
      </c>
      <c r="K361" s="19">
        <f t="shared" si="52"/>
        <v>8827412.7077351715</v>
      </c>
      <c r="L361" s="19">
        <f t="shared" si="52"/>
        <v>9316798.1193583421</v>
      </c>
      <c r="M361" s="19">
        <f t="shared" si="52"/>
        <v>9368747.9505941868</v>
      </c>
      <c r="N361" s="19">
        <f t="shared" si="52"/>
        <v>8807427.5870887954</v>
      </c>
      <c r="O361" s="19">
        <f t="shared" si="52"/>
        <v>8226048.1634939499</v>
      </c>
      <c r="P361" s="19">
        <f t="shared" si="52"/>
        <v>8292927.3945855042</v>
      </c>
      <c r="Q361" s="19">
        <f t="shared" si="52"/>
        <v>7343274.8866749201</v>
      </c>
      <c r="R361" s="19">
        <f t="shared" si="52"/>
        <v>4477534.8749259794</v>
      </c>
      <c r="S361" s="19">
        <f t="shared" si="52"/>
        <v>1627880.9988295394</v>
      </c>
      <c r="T361" s="19">
        <f t="shared" si="52"/>
        <v>898074.98259088921</v>
      </c>
      <c r="U361" s="19">
        <f t="shared" si="52"/>
        <v>907990.29625598923</v>
      </c>
      <c r="V361" s="19">
        <f t="shared" si="52"/>
        <v>961739.85761737695</v>
      </c>
      <c r="W361" s="19">
        <f t="shared" si="52"/>
        <v>1017265.1740781808</v>
      </c>
      <c r="X361" s="19">
        <f t="shared" si="52"/>
        <v>1075973.9409322417</v>
      </c>
      <c r="Y361" s="19">
        <f t="shared" si="52"/>
        <v>1138042.4468474675</v>
      </c>
      <c r="Z361" s="19">
        <f t="shared" si="52"/>
        <v>1203493.9364889404</v>
      </c>
      <c r="AA361" s="19">
        <f t="shared" si="52"/>
        <v>1272823.1338958826</v>
      </c>
      <c r="AB361" s="19">
        <f t="shared" si="52"/>
        <v>1344150.0399923192</v>
      </c>
    </row>
    <row r="362" spans="1:28" x14ac:dyDescent="0.3">
      <c r="A362" t="str">
        <v/>
      </c>
      <c r="B362" t="str">
        <f t="shared" si="51"/>
        <v>Our NEW Product Pack re SKU2: 10 Vials</v>
      </c>
      <c r="C362" s="19">
        <f t="shared" si="52"/>
        <v>0</v>
      </c>
      <c r="D362" s="19">
        <f t="shared" si="52"/>
        <v>0</v>
      </c>
      <c r="E362" s="19">
        <f t="shared" si="52"/>
        <v>415737.43281859154</v>
      </c>
      <c r="F362" s="19">
        <f t="shared" si="52"/>
        <v>1888014.0017421222</v>
      </c>
      <c r="G362" s="19">
        <f t="shared" si="52"/>
        <v>4356534.2659797594</v>
      </c>
      <c r="H362" s="19">
        <f t="shared" si="52"/>
        <v>6580419.0425062068</v>
      </c>
      <c r="I362" s="19">
        <f t="shared" si="52"/>
        <v>7798509.5873772576</v>
      </c>
      <c r="J362" s="19">
        <f t="shared" si="52"/>
        <v>8326163.1153057069</v>
      </c>
      <c r="K362" s="19">
        <f t="shared" si="52"/>
        <v>8827412.7077351715</v>
      </c>
      <c r="L362" s="19">
        <f t="shared" si="52"/>
        <v>9316798.1193583421</v>
      </c>
      <c r="M362" s="19">
        <f t="shared" si="52"/>
        <v>9368747.9505941868</v>
      </c>
      <c r="N362" s="19">
        <f t="shared" si="52"/>
        <v>8807427.5870887954</v>
      </c>
      <c r="O362" s="19">
        <f t="shared" si="52"/>
        <v>8226048.1634939499</v>
      </c>
      <c r="P362" s="19">
        <f t="shared" si="52"/>
        <v>8292927.3945855042</v>
      </c>
      <c r="Q362" s="19">
        <f t="shared" si="52"/>
        <v>7343274.8866749201</v>
      </c>
      <c r="R362" s="19">
        <f t="shared" si="52"/>
        <v>4477534.8749259794</v>
      </c>
      <c r="S362" s="19">
        <f t="shared" si="52"/>
        <v>1627880.9988295394</v>
      </c>
      <c r="T362" s="19">
        <f t="shared" si="52"/>
        <v>898074.98259088921</v>
      </c>
      <c r="U362" s="19">
        <f t="shared" si="52"/>
        <v>907990.29625598923</v>
      </c>
      <c r="V362" s="19">
        <f t="shared" si="52"/>
        <v>961739.85761737695</v>
      </c>
      <c r="W362" s="19">
        <f t="shared" si="52"/>
        <v>1017265.1740781808</v>
      </c>
      <c r="X362" s="19">
        <f t="shared" si="52"/>
        <v>1075973.9409322417</v>
      </c>
      <c r="Y362" s="19">
        <f t="shared" si="52"/>
        <v>1138042.4468474675</v>
      </c>
      <c r="Z362" s="19">
        <f t="shared" si="52"/>
        <v>1203493.9364889404</v>
      </c>
      <c r="AA362" s="19">
        <f t="shared" si="52"/>
        <v>1272823.1338958826</v>
      </c>
      <c r="AB362" s="19">
        <f t="shared" si="52"/>
        <v>1344150.0399923192</v>
      </c>
    </row>
    <row r="363" spans="1:28" x14ac:dyDescent="0.3">
      <c r="A363" t="str">
        <v/>
      </c>
      <c r="C363" s="20">
        <f t="shared" ref="C363:AB363" si="53">SUM(C361:C362)</f>
        <v>0</v>
      </c>
      <c r="D363" s="20">
        <f t="shared" si="53"/>
        <v>0</v>
      </c>
      <c r="E363" s="20">
        <f t="shared" si="53"/>
        <v>831474.86563718307</v>
      </c>
      <c r="F363" s="20">
        <f t="shared" si="53"/>
        <v>3776028.0034842445</v>
      </c>
      <c r="G363" s="20">
        <f t="shared" si="53"/>
        <v>8713068.5319595188</v>
      </c>
      <c r="H363" s="20">
        <f t="shared" si="53"/>
        <v>13160838.085012414</v>
      </c>
      <c r="I363" s="20">
        <f t="shared" si="53"/>
        <v>15597019.174754515</v>
      </c>
      <c r="J363" s="20">
        <f t="shared" si="53"/>
        <v>16652326.230611414</v>
      </c>
      <c r="K363" s="20">
        <f t="shared" si="53"/>
        <v>17654825.415470343</v>
      </c>
      <c r="L363" s="20">
        <f t="shared" si="53"/>
        <v>18633596.238716684</v>
      </c>
      <c r="M363" s="20">
        <f t="shared" si="53"/>
        <v>18737495.901188374</v>
      </c>
      <c r="N363" s="20">
        <f t="shared" si="53"/>
        <v>17614855.174177591</v>
      </c>
      <c r="O363" s="20">
        <f t="shared" si="53"/>
        <v>16452096.3269879</v>
      </c>
      <c r="P363" s="20">
        <f t="shared" si="53"/>
        <v>16585854.789171008</v>
      </c>
      <c r="Q363" s="20">
        <f t="shared" si="53"/>
        <v>14686549.77334984</v>
      </c>
      <c r="R363" s="20">
        <f t="shared" si="53"/>
        <v>8955069.7498519588</v>
      </c>
      <c r="S363" s="20">
        <f t="shared" si="53"/>
        <v>3255761.9976590788</v>
      </c>
      <c r="T363" s="20">
        <f t="shared" si="53"/>
        <v>1796149.9651817784</v>
      </c>
      <c r="U363" s="20">
        <f t="shared" si="53"/>
        <v>1815980.5925119785</v>
      </c>
      <c r="V363" s="20">
        <f t="shared" si="53"/>
        <v>1923479.7152347539</v>
      </c>
      <c r="W363" s="20">
        <f t="shared" si="53"/>
        <v>2034530.3481563616</v>
      </c>
      <c r="X363" s="20">
        <f t="shared" si="53"/>
        <v>2151947.8818644835</v>
      </c>
      <c r="Y363" s="20">
        <f t="shared" si="53"/>
        <v>2276084.8936949349</v>
      </c>
      <c r="Z363" s="20">
        <f t="shared" si="53"/>
        <v>2406987.8729778808</v>
      </c>
      <c r="AA363" s="20">
        <f t="shared" si="53"/>
        <v>2545646.2677917653</v>
      </c>
      <c r="AB363" s="20">
        <f t="shared" si="53"/>
        <v>2688300.0799846384</v>
      </c>
    </row>
    <row r="364" spans="1:28" x14ac:dyDescent="0.3">
      <c r="A364" t="str">
        <v/>
      </c>
    </row>
    <row r="365" spans="1:28" x14ac:dyDescent="0.3">
      <c r="A365" t="str">
        <v/>
      </c>
    </row>
    <row r="366" spans="1:28" ht="16.8" hidden="1" x14ac:dyDescent="0.4">
      <c r="A366" t="str">
        <v/>
      </c>
      <c r="B366" s="59" t="str">
        <f>"Product: "&amp;$C$368</f>
        <v xml:space="preserve">Product: </v>
      </c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</row>
    <row r="367" spans="1:28" hidden="1" x14ac:dyDescent="0.3">
      <c r="A367" t="str">
        <v/>
      </c>
    </row>
    <row r="368" spans="1:28" hidden="1" x14ac:dyDescent="0.3">
      <c r="A368" t="str">
        <v/>
      </c>
      <c r="B368" t="s">
        <v>163</v>
      </c>
      <c r="C368" s="23"/>
    </row>
    <row r="369" spans="1:28" hidden="1" x14ac:dyDescent="0.3">
      <c r="A369" t="str">
        <v/>
      </c>
    </row>
    <row r="370" spans="1:28" hidden="1" x14ac:dyDescent="0.3">
      <c r="A370" t="str">
        <v/>
      </c>
      <c r="B370" t="s">
        <v>164</v>
      </c>
      <c r="C370" s="23"/>
    </row>
    <row r="371" spans="1:28" hidden="1" x14ac:dyDescent="0.3">
      <c r="A371" t="str">
        <v/>
      </c>
    </row>
    <row r="372" spans="1:28" ht="16.8" hidden="1" x14ac:dyDescent="0.4">
      <c r="A372" t="str">
        <v/>
      </c>
      <c r="C372" s="57">
        <f t="shared" ref="C372:AB372" si="54">C$36</f>
        <v>2017</v>
      </c>
      <c r="D372" s="57">
        <f t="shared" si="54"/>
        <v>2018</v>
      </c>
      <c r="E372" s="57">
        <f t="shared" si="54"/>
        <v>2019</v>
      </c>
      <c r="F372" s="57">
        <f t="shared" si="54"/>
        <v>2020</v>
      </c>
      <c r="G372" s="57">
        <f t="shared" si="54"/>
        <v>2021</v>
      </c>
      <c r="H372" s="57">
        <f t="shared" si="54"/>
        <v>2022</v>
      </c>
      <c r="I372" s="57">
        <f t="shared" si="54"/>
        <v>2023</v>
      </c>
      <c r="J372" s="57">
        <f t="shared" si="54"/>
        <v>2024</v>
      </c>
      <c r="K372" s="57">
        <f t="shared" si="54"/>
        <v>2025</v>
      </c>
      <c r="L372" s="57">
        <f t="shared" si="54"/>
        <v>2026</v>
      </c>
      <c r="M372" s="57">
        <f t="shared" si="54"/>
        <v>2027</v>
      </c>
      <c r="N372" s="57">
        <f t="shared" si="54"/>
        <v>2028</v>
      </c>
      <c r="O372" s="57">
        <f t="shared" si="54"/>
        <v>2029</v>
      </c>
      <c r="P372" s="57">
        <f t="shared" si="54"/>
        <v>2030</v>
      </c>
      <c r="Q372" s="57">
        <f t="shared" si="54"/>
        <v>2031</v>
      </c>
      <c r="R372" s="57">
        <f t="shared" si="54"/>
        <v>2032</v>
      </c>
      <c r="S372" s="57">
        <f t="shared" si="54"/>
        <v>2033</v>
      </c>
      <c r="T372" s="57">
        <f t="shared" si="54"/>
        <v>2034</v>
      </c>
      <c r="U372" s="57">
        <f t="shared" si="54"/>
        <v>2035</v>
      </c>
      <c r="V372" s="57">
        <f t="shared" si="54"/>
        <v>2036</v>
      </c>
      <c r="W372" s="57">
        <f t="shared" si="54"/>
        <v>2037</v>
      </c>
      <c r="X372" s="57">
        <f t="shared" si="54"/>
        <v>2038</v>
      </c>
      <c r="Y372" s="57">
        <f t="shared" si="54"/>
        <v>2039</v>
      </c>
      <c r="Z372" s="57">
        <f t="shared" si="54"/>
        <v>2040</v>
      </c>
      <c r="AA372" s="57">
        <f t="shared" si="54"/>
        <v>2041</v>
      </c>
      <c r="AB372" s="57">
        <f t="shared" si="54"/>
        <v>2042</v>
      </c>
    </row>
    <row r="373" spans="1:28" hidden="1" x14ac:dyDescent="0.3">
      <c r="A373" t="str">
        <v/>
      </c>
      <c r="B373" s="8" t="s">
        <v>166</v>
      </c>
      <c r="C373" s="34">
        <f t="shared" ref="C373:AB373" si="55">IFERROR(INDEX(C$281:C$287,MATCH($C$368,$B$281:$B$287,0)),0)</f>
        <v>0</v>
      </c>
      <c r="D373" s="34">
        <f t="shared" si="55"/>
        <v>0</v>
      </c>
      <c r="E373" s="34">
        <f t="shared" si="55"/>
        <v>0</v>
      </c>
      <c r="F373" s="34">
        <f t="shared" si="55"/>
        <v>0</v>
      </c>
      <c r="G373" s="34">
        <f t="shared" si="55"/>
        <v>0</v>
      </c>
      <c r="H373" s="34">
        <f t="shared" si="55"/>
        <v>0</v>
      </c>
      <c r="I373" s="34">
        <f t="shared" si="55"/>
        <v>0</v>
      </c>
      <c r="J373" s="34">
        <f t="shared" si="55"/>
        <v>0</v>
      </c>
      <c r="K373" s="34">
        <f t="shared" si="55"/>
        <v>0</v>
      </c>
      <c r="L373" s="34">
        <f t="shared" si="55"/>
        <v>0</v>
      </c>
      <c r="M373" s="34">
        <f t="shared" si="55"/>
        <v>0</v>
      </c>
      <c r="N373" s="34">
        <f t="shared" si="55"/>
        <v>0</v>
      </c>
      <c r="O373" s="34">
        <f t="shared" si="55"/>
        <v>0</v>
      </c>
      <c r="P373" s="34">
        <f t="shared" si="55"/>
        <v>0</v>
      </c>
      <c r="Q373" s="34">
        <f t="shared" si="55"/>
        <v>0</v>
      </c>
      <c r="R373" s="34">
        <f t="shared" si="55"/>
        <v>0</v>
      </c>
      <c r="S373" s="34">
        <f t="shared" si="55"/>
        <v>0</v>
      </c>
      <c r="T373" s="34">
        <f t="shared" si="55"/>
        <v>0</v>
      </c>
      <c r="U373" s="34">
        <f t="shared" si="55"/>
        <v>0</v>
      </c>
      <c r="V373" s="34">
        <f t="shared" si="55"/>
        <v>0</v>
      </c>
      <c r="W373" s="34">
        <f t="shared" si="55"/>
        <v>0</v>
      </c>
      <c r="X373" s="34">
        <f t="shared" si="55"/>
        <v>0</v>
      </c>
      <c r="Y373" s="34">
        <f t="shared" si="55"/>
        <v>0</v>
      </c>
      <c r="Z373" s="34">
        <f t="shared" si="55"/>
        <v>0</v>
      </c>
      <c r="AA373" s="34">
        <f t="shared" si="55"/>
        <v>0</v>
      </c>
      <c r="AB373" s="34">
        <f t="shared" si="55"/>
        <v>0</v>
      </c>
    </row>
    <row r="374" spans="1:28" hidden="1" x14ac:dyDescent="0.3">
      <c r="A374" t="str">
        <v/>
      </c>
      <c r="B374" s="8" t="s">
        <v>167</v>
      </c>
      <c r="C374" s="34">
        <f t="shared" ref="C374:AB374" si="56">IFERROR(INDEX(C$292:C$298,MATCH($C$368,$B$292:$B$298,0)),0)</f>
        <v>0</v>
      </c>
      <c r="D374" s="34">
        <f t="shared" si="56"/>
        <v>0</v>
      </c>
      <c r="E374" s="34">
        <f t="shared" si="56"/>
        <v>0</v>
      </c>
      <c r="F374" s="34">
        <f t="shared" si="56"/>
        <v>0</v>
      </c>
      <c r="G374" s="34">
        <f t="shared" si="56"/>
        <v>0</v>
      </c>
      <c r="H374" s="34">
        <f t="shared" si="56"/>
        <v>0</v>
      </c>
      <c r="I374" s="34">
        <f t="shared" si="56"/>
        <v>0</v>
      </c>
      <c r="J374" s="34">
        <f t="shared" si="56"/>
        <v>0</v>
      </c>
      <c r="K374" s="34">
        <f t="shared" si="56"/>
        <v>0</v>
      </c>
      <c r="L374" s="34">
        <f t="shared" si="56"/>
        <v>0</v>
      </c>
      <c r="M374" s="34">
        <f t="shared" si="56"/>
        <v>0</v>
      </c>
      <c r="N374" s="34">
        <f t="shared" si="56"/>
        <v>0</v>
      </c>
      <c r="O374" s="34">
        <f t="shared" si="56"/>
        <v>0</v>
      </c>
      <c r="P374" s="34">
        <f t="shared" si="56"/>
        <v>0</v>
      </c>
      <c r="Q374" s="34">
        <f t="shared" si="56"/>
        <v>0</v>
      </c>
      <c r="R374" s="34">
        <f t="shared" si="56"/>
        <v>0</v>
      </c>
      <c r="S374" s="34">
        <f t="shared" si="56"/>
        <v>0</v>
      </c>
      <c r="T374" s="34">
        <f t="shared" si="56"/>
        <v>0</v>
      </c>
      <c r="U374" s="34">
        <f t="shared" si="56"/>
        <v>0</v>
      </c>
      <c r="V374" s="34">
        <f t="shared" si="56"/>
        <v>0</v>
      </c>
      <c r="W374" s="34">
        <f t="shared" si="56"/>
        <v>0</v>
      </c>
      <c r="X374" s="34">
        <f t="shared" si="56"/>
        <v>0</v>
      </c>
      <c r="Y374" s="34">
        <f t="shared" si="56"/>
        <v>0</v>
      </c>
      <c r="Z374" s="34">
        <f t="shared" si="56"/>
        <v>0</v>
      </c>
      <c r="AA374" s="34">
        <f t="shared" si="56"/>
        <v>0</v>
      </c>
      <c r="AB374" s="34">
        <f t="shared" si="56"/>
        <v>0</v>
      </c>
    </row>
    <row r="375" spans="1:28" hidden="1" x14ac:dyDescent="0.3">
      <c r="A375" t="str">
        <v/>
      </c>
      <c r="B375" s="8" t="s">
        <v>168</v>
      </c>
      <c r="C375" s="34">
        <f t="shared" ref="C375:AB375" si="57">IFERROR(INDEX(C$303:C$309,MATCH($C$368,$B$303:$B$309,0)),0)</f>
        <v>0</v>
      </c>
      <c r="D375" s="34">
        <f t="shared" si="57"/>
        <v>0</v>
      </c>
      <c r="E375" s="34">
        <f t="shared" si="57"/>
        <v>0</v>
      </c>
      <c r="F375" s="34">
        <f t="shared" si="57"/>
        <v>0</v>
      </c>
      <c r="G375" s="34">
        <f t="shared" si="57"/>
        <v>0</v>
      </c>
      <c r="H375" s="34">
        <f t="shared" si="57"/>
        <v>0</v>
      </c>
      <c r="I375" s="34">
        <f t="shared" si="57"/>
        <v>0</v>
      </c>
      <c r="J375" s="34">
        <f t="shared" si="57"/>
        <v>0</v>
      </c>
      <c r="K375" s="34">
        <f t="shared" si="57"/>
        <v>0</v>
      </c>
      <c r="L375" s="34">
        <f t="shared" si="57"/>
        <v>0</v>
      </c>
      <c r="M375" s="34">
        <f t="shared" si="57"/>
        <v>0</v>
      </c>
      <c r="N375" s="34">
        <f t="shared" si="57"/>
        <v>0</v>
      </c>
      <c r="O375" s="34">
        <f t="shared" si="57"/>
        <v>0</v>
      </c>
      <c r="P375" s="34">
        <f t="shared" si="57"/>
        <v>0</v>
      </c>
      <c r="Q375" s="34">
        <f t="shared" si="57"/>
        <v>0</v>
      </c>
      <c r="R375" s="34">
        <f t="shared" si="57"/>
        <v>0</v>
      </c>
      <c r="S375" s="34">
        <f t="shared" si="57"/>
        <v>0</v>
      </c>
      <c r="T375" s="34">
        <f t="shared" si="57"/>
        <v>0</v>
      </c>
      <c r="U375" s="34">
        <f t="shared" si="57"/>
        <v>0</v>
      </c>
      <c r="V375" s="34">
        <f t="shared" si="57"/>
        <v>0</v>
      </c>
      <c r="W375" s="34">
        <f t="shared" si="57"/>
        <v>0</v>
      </c>
      <c r="X375" s="34">
        <f t="shared" si="57"/>
        <v>0</v>
      </c>
      <c r="Y375" s="34">
        <f t="shared" si="57"/>
        <v>0</v>
      </c>
      <c r="Z375" s="34">
        <f t="shared" si="57"/>
        <v>0</v>
      </c>
      <c r="AA375" s="34">
        <f t="shared" si="57"/>
        <v>0</v>
      </c>
      <c r="AB375" s="34">
        <f t="shared" si="57"/>
        <v>0</v>
      </c>
    </row>
    <row r="376" spans="1:28" hidden="1" x14ac:dyDescent="0.3">
      <c r="A376" t="str">
        <v/>
      </c>
      <c r="B376" s="8" t="s">
        <v>169</v>
      </c>
      <c r="C376" s="58">
        <f t="shared" ref="C376:AB376" si="58">C$375*52</f>
        <v>0</v>
      </c>
      <c r="D376" s="58">
        <f t="shared" si="58"/>
        <v>0</v>
      </c>
      <c r="E376" s="58">
        <f t="shared" si="58"/>
        <v>0</v>
      </c>
      <c r="F376" s="58">
        <f t="shared" si="58"/>
        <v>0</v>
      </c>
      <c r="G376" s="58">
        <f t="shared" si="58"/>
        <v>0</v>
      </c>
      <c r="H376" s="58">
        <f t="shared" si="58"/>
        <v>0</v>
      </c>
      <c r="I376" s="58">
        <f t="shared" si="58"/>
        <v>0</v>
      </c>
      <c r="J376" s="58">
        <f t="shared" si="58"/>
        <v>0</v>
      </c>
      <c r="K376" s="58">
        <f t="shared" si="58"/>
        <v>0</v>
      </c>
      <c r="L376" s="58">
        <f t="shared" si="58"/>
        <v>0</v>
      </c>
      <c r="M376" s="58">
        <f t="shared" si="58"/>
        <v>0</v>
      </c>
      <c r="N376" s="58">
        <f t="shared" si="58"/>
        <v>0</v>
      </c>
      <c r="O376" s="58">
        <f t="shared" si="58"/>
        <v>0</v>
      </c>
      <c r="P376" s="58">
        <f t="shared" si="58"/>
        <v>0</v>
      </c>
      <c r="Q376" s="58">
        <f t="shared" si="58"/>
        <v>0</v>
      </c>
      <c r="R376" s="58">
        <f t="shared" si="58"/>
        <v>0</v>
      </c>
      <c r="S376" s="58">
        <f t="shared" si="58"/>
        <v>0</v>
      </c>
      <c r="T376" s="58">
        <f t="shared" si="58"/>
        <v>0</v>
      </c>
      <c r="U376" s="58">
        <f t="shared" si="58"/>
        <v>0</v>
      </c>
      <c r="V376" s="58">
        <f t="shared" si="58"/>
        <v>0</v>
      </c>
      <c r="W376" s="58">
        <f t="shared" si="58"/>
        <v>0</v>
      </c>
      <c r="X376" s="58">
        <f t="shared" si="58"/>
        <v>0</v>
      </c>
      <c r="Y376" s="58">
        <f t="shared" si="58"/>
        <v>0</v>
      </c>
      <c r="Z376" s="58">
        <f t="shared" si="58"/>
        <v>0</v>
      </c>
      <c r="AA376" s="58">
        <f t="shared" si="58"/>
        <v>0</v>
      </c>
      <c r="AB376" s="58">
        <f t="shared" si="58"/>
        <v>0</v>
      </c>
    </row>
    <row r="377" spans="1:28" hidden="1" x14ac:dyDescent="0.3">
      <c r="A377" t="str">
        <v/>
      </c>
      <c r="B377" s="8" t="s">
        <v>170</v>
      </c>
      <c r="C377" s="58">
        <f t="array" ref="C377:AB377">[2]!JDWoT($C$375:$AB$375,$C$373:$AB$373)*52</f>
        <v>0</v>
      </c>
      <c r="D377" s="58">
        <v>0</v>
      </c>
      <c r="E377" s="58">
        <v>0</v>
      </c>
      <c r="F377" s="58">
        <v>0</v>
      </c>
      <c r="G377" s="58">
        <v>0</v>
      </c>
      <c r="H377" s="58">
        <v>0</v>
      </c>
      <c r="I377" s="58">
        <v>0</v>
      </c>
      <c r="J377" s="58">
        <v>0</v>
      </c>
      <c r="K377" s="58">
        <v>0</v>
      </c>
      <c r="L377" s="58">
        <v>0</v>
      </c>
      <c r="M377" s="58">
        <v>0</v>
      </c>
      <c r="N377" s="58">
        <v>0</v>
      </c>
      <c r="O377" s="58">
        <v>0</v>
      </c>
      <c r="P377" s="58">
        <v>0</v>
      </c>
      <c r="Q377" s="58">
        <v>0</v>
      </c>
      <c r="R377" s="58">
        <v>0</v>
      </c>
      <c r="S377" s="58">
        <v>0</v>
      </c>
      <c r="T377" s="58">
        <v>0</v>
      </c>
      <c r="U377" s="58">
        <v>0</v>
      </c>
      <c r="V377" s="58">
        <v>0</v>
      </c>
      <c r="W377" s="58">
        <v>0</v>
      </c>
      <c r="X377" s="58">
        <v>0</v>
      </c>
      <c r="Y377" s="58">
        <v>0</v>
      </c>
      <c r="Z377" s="58">
        <v>0</v>
      </c>
      <c r="AA377" s="58">
        <v>0</v>
      </c>
      <c r="AB377" s="58">
        <v>0</v>
      </c>
    </row>
    <row r="378" spans="1:28" hidden="1" x14ac:dyDescent="0.3">
      <c r="A378" t="str">
        <v/>
      </c>
    </row>
    <row r="379" spans="1:28" hidden="1" x14ac:dyDescent="0.3">
      <c r="A379" t="str">
        <v/>
      </c>
      <c r="B379" t="str">
        <f>$C$370&amp;" per Patient / week"</f>
        <v xml:space="preserve"> per Patient / week</v>
      </c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idden="1" x14ac:dyDescent="0.3">
      <c r="A380" t="str">
        <v/>
      </c>
      <c r="B380" t="s">
        <v>171</v>
      </c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</row>
    <row r="381" spans="1:28" hidden="1" x14ac:dyDescent="0.3">
      <c r="A381" t="str">
        <v/>
      </c>
      <c r="B381" t="str">
        <f>"Total "&amp;$C$370</f>
        <v xml:space="preserve">Total </v>
      </c>
      <c r="C381" s="34">
        <f t="shared" ref="C381:AB381" si="59">C$380*C$379*C$377</f>
        <v>0</v>
      </c>
      <c r="D381" s="34">
        <f t="shared" si="59"/>
        <v>0</v>
      </c>
      <c r="E381" s="34">
        <f t="shared" si="59"/>
        <v>0</v>
      </c>
      <c r="F381" s="34">
        <f t="shared" si="59"/>
        <v>0</v>
      </c>
      <c r="G381" s="34">
        <f t="shared" si="59"/>
        <v>0</v>
      </c>
      <c r="H381" s="34">
        <f t="shared" si="59"/>
        <v>0</v>
      </c>
      <c r="I381" s="34">
        <f t="shared" si="59"/>
        <v>0</v>
      </c>
      <c r="J381" s="34">
        <f t="shared" si="59"/>
        <v>0</v>
      </c>
      <c r="K381" s="34">
        <f t="shared" si="59"/>
        <v>0</v>
      </c>
      <c r="L381" s="34">
        <f t="shared" si="59"/>
        <v>0</v>
      </c>
      <c r="M381" s="34">
        <f t="shared" si="59"/>
        <v>0</v>
      </c>
      <c r="N381" s="34">
        <f t="shared" si="59"/>
        <v>0</v>
      </c>
      <c r="O381" s="34">
        <f t="shared" si="59"/>
        <v>0</v>
      </c>
      <c r="P381" s="34">
        <f t="shared" si="59"/>
        <v>0</v>
      </c>
      <c r="Q381" s="34">
        <f t="shared" si="59"/>
        <v>0</v>
      </c>
      <c r="R381" s="34">
        <f t="shared" si="59"/>
        <v>0</v>
      </c>
      <c r="S381" s="34">
        <f t="shared" si="59"/>
        <v>0</v>
      </c>
      <c r="T381" s="34">
        <f t="shared" si="59"/>
        <v>0</v>
      </c>
      <c r="U381" s="34">
        <f t="shared" si="59"/>
        <v>0</v>
      </c>
      <c r="V381" s="34">
        <f t="shared" si="59"/>
        <v>0</v>
      </c>
      <c r="W381" s="34">
        <f t="shared" si="59"/>
        <v>0</v>
      </c>
      <c r="X381" s="34">
        <f t="shared" si="59"/>
        <v>0</v>
      </c>
      <c r="Y381" s="34">
        <f t="shared" si="59"/>
        <v>0</v>
      </c>
      <c r="Z381" s="34">
        <f t="shared" si="59"/>
        <v>0</v>
      </c>
      <c r="AA381" s="34">
        <f t="shared" si="59"/>
        <v>0</v>
      </c>
      <c r="AB381" s="34">
        <f t="shared" si="59"/>
        <v>0</v>
      </c>
    </row>
    <row r="382" spans="1:28" hidden="1" x14ac:dyDescent="0.3">
      <c r="A382" t="str">
        <v/>
      </c>
    </row>
    <row r="383" spans="1:28" hidden="1" x14ac:dyDescent="0.3">
      <c r="A383" t="str">
        <v/>
      </c>
      <c r="B383" t="s">
        <v>172</v>
      </c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</row>
    <row r="384" spans="1:28" hidden="1" x14ac:dyDescent="0.3">
      <c r="A384" t="str">
        <v/>
      </c>
      <c r="B384" t="str">
        <f>"Total Adjusted "&amp;$C$370</f>
        <v xml:space="preserve">Total Adjusted </v>
      </c>
      <c r="C384" s="58">
        <f t="shared" ref="C384:AB384" si="60">C$381/(1 - C$383)</f>
        <v>0</v>
      </c>
      <c r="D384" s="58">
        <f t="shared" si="60"/>
        <v>0</v>
      </c>
      <c r="E384" s="58">
        <f t="shared" si="60"/>
        <v>0</v>
      </c>
      <c r="F384" s="58">
        <f t="shared" si="60"/>
        <v>0</v>
      </c>
      <c r="G384" s="58">
        <f t="shared" si="60"/>
        <v>0</v>
      </c>
      <c r="H384" s="58">
        <f t="shared" si="60"/>
        <v>0</v>
      </c>
      <c r="I384" s="58">
        <f t="shared" si="60"/>
        <v>0</v>
      </c>
      <c r="J384" s="58">
        <f t="shared" si="60"/>
        <v>0</v>
      </c>
      <c r="K384" s="58">
        <f t="shared" si="60"/>
        <v>0</v>
      </c>
      <c r="L384" s="58">
        <f t="shared" si="60"/>
        <v>0</v>
      </c>
      <c r="M384" s="58">
        <f t="shared" si="60"/>
        <v>0</v>
      </c>
      <c r="N384" s="58">
        <f t="shared" si="60"/>
        <v>0</v>
      </c>
      <c r="O384" s="58">
        <f t="shared" si="60"/>
        <v>0</v>
      </c>
      <c r="P384" s="58">
        <f t="shared" si="60"/>
        <v>0</v>
      </c>
      <c r="Q384" s="58">
        <f t="shared" si="60"/>
        <v>0</v>
      </c>
      <c r="R384" s="58">
        <f t="shared" si="60"/>
        <v>0</v>
      </c>
      <c r="S384" s="58">
        <f t="shared" si="60"/>
        <v>0</v>
      </c>
      <c r="T384" s="58">
        <f t="shared" si="60"/>
        <v>0</v>
      </c>
      <c r="U384" s="58">
        <f t="shared" si="60"/>
        <v>0</v>
      </c>
      <c r="V384" s="58">
        <f t="shared" si="60"/>
        <v>0</v>
      </c>
      <c r="W384" s="58">
        <f t="shared" si="60"/>
        <v>0</v>
      </c>
      <c r="X384" s="58">
        <f t="shared" si="60"/>
        <v>0</v>
      </c>
      <c r="Y384" s="58">
        <f t="shared" si="60"/>
        <v>0</v>
      </c>
      <c r="Z384" s="58">
        <f t="shared" si="60"/>
        <v>0</v>
      </c>
      <c r="AA384" s="58">
        <f t="shared" si="60"/>
        <v>0</v>
      </c>
      <c r="AB384" s="58">
        <f t="shared" si="60"/>
        <v>0</v>
      </c>
    </row>
    <row r="385" spans="1:28" hidden="1" x14ac:dyDescent="0.3">
      <c r="A385" t="str">
        <v/>
      </c>
    </row>
    <row r="386" spans="1:28" hidden="1" x14ac:dyDescent="0.3">
      <c r="A386" t="str">
        <v/>
      </c>
      <c r="B386" s="8" t="s">
        <v>173</v>
      </c>
      <c r="C386" s="8" t="str">
        <f>"# "&amp;$C$370&amp;" / Pack"</f>
        <v>#  / Pack</v>
      </c>
    </row>
    <row r="387" spans="1:28" hidden="1" x14ac:dyDescent="0.3">
      <c r="A387" t="str">
        <v/>
      </c>
      <c r="B387" s="23"/>
      <c r="C387" s="23"/>
    </row>
    <row r="388" spans="1:28" hidden="1" x14ac:dyDescent="0.3">
      <c r="A388" t="str">
        <v/>
      </c>
      <c r="B388" s="23"/>
      <c r="C388" s="23"/>
    </row>
    <row r="389" spans="1:28" hidden="1" x14ac:dyDescent="0.3">
      <c r="A389" t="str">
        <v/>
      </c>
    </row>
    <row r="390" spans="1:28" hidden="1" x14ac:dyDescent="0.3">
      <c r="A390" t="str">
        <v/>
      </c>
      <c r="B390" s="8" t="s">
        <v>176</v>
      </c>
    </row>
    <row r="391" spans="1:28" hidden="1" x14ac:dyDescent="0.3">
      <c r="A391" t="str">
        <v/>
      </c>
      <c r="B391" t="str">
        <f t="shared" ref="B391:B392" si="61">$C$368&amp;" "&amp;$B387&amp;": "&amp;$C387&amp;" "&amp;$C$370</f>
        <v xml:space="preserve"> :  </v>
      </c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</row>
    <row r="392" spans="1:28" hidden="1" x14ac:dyDescent="0.3">
      <c r="A392" t="str">
        <v/>
      </c>
      <c r="B392" t="str">
        <f t="shared" si="61"/>
        <v xml:space="preserve"> :  </v>
      </c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</row>
    <row r="393" spans="1:28" hidden="1" x14ac:dyDescent="0.3">
      <c r="A393" t="str">
        <v/>
      </c>
      <c r="C393" s="63">
        <f t="shared" ref="C393:AB393" si="62">SUM(C391:C392)</f>
        <v>0</v>
      </c>
      <c r="D393" s="63">
        <f t="shared" si="62"/>
        <v>0</v>
      </c>
      <c r="E393" s="63">
        <f t="shared" si="62"/>
        <v>0</v>
      </c>
      <c r="F393" s="63">
        <f t="shared" si="62"/>
        <v>0</v>
      </c>
      <c r="G393" s="63">
        <f t="shared" si="62"/>
        <v>0</v>
      </c>
      <c r="H393" s="63">
        <f t="shared" si="62"/>
        <v>0</v>
      </c>
      <c r="I393" s="63">
        <f t="shared" si="62"/>
        <v>0</v>
      </c>
      <c r="J393" s="63">
        <f t="shared" si="62"/>
        <v>0</v>
      </c>
      <c r="K393" s="63">
        <f t="shared" si="62"/>
        <v>0</v>
      </c>
      <c r="L393" s="63">
        <f t="shared" si="62"/>
        <v>0</v>
      </c>
      <c r="M393" s="63">
        <f t="shared" si="62"/>
        <v>0</v>
      </c>
      <c r="N393" s="63">
        <f t="shared" si="62"/>
        <v>0</v>
      </c>
      <c r="O393" s="63">
        <f t="shared" si="62"/>
        <v>0</v>
      </c>
      <c r="P393" s="63">
        <f t="shared" si="62"/>
        <v>0</v>
      </c>
      <c r="Q393" s="63">
        <f t="shared" si="62"/>
        <v>0</v>
      </c>
      <c r="R393" s="63">
        <f t="shared" si="62"/>
        <v>0</v>
      </c>
      <c r="S393" s="63">
        <f t="shared" si="62"/>
        <v>0</v>
      </c>
      <c r="T393" s="63">
        <f t="shared" si="62"/>
        <v>0</v>
      </c>
      <c r="U393" s="63">
        <f t="shared" si="62"/>
        <v>0</v>
      </c>
      <c r="V393" s="63">
        <f t="shared" si="62"/>
        <v>0</v>
      </c>
      <c r="W393" s="63">
        <f t="shared" si="62"/>
        <v>0</v>
      </c>
      <c r="X393" s="63">
        <f t="shared" si="62"/>
        <v>0</v>
      </c>
      <c r="Y393" s="63">
        <f t="shared" si="62"/>
        <v>0</v>
      </c>
      <c r="Z393" s="63">
        <f t="shared" si="62"/>
        <v>0</v>
      </c>
      <c r="AA393" s="63">
        <f t="shared" si="62"/>
        <v>0</v>
      </c>
      <c r="AB393" s="63">
        <f t="shared" si="62"/>
        <v>0</v>
      </c>
    </row>
    <row r="394" spans="1:28" hidden="1" x14ac:dyDescent="0.3">
      <c r="A394" t="str">
        <v/>
      </c>
    </row>
    <row r="395" spans="1:28" hidden="1" x14ac:dyDescent="0.3">
      <c r="A395" t="str">
        <v/>
      </c>
      <c r="B395" s="8" t="s">
        <v>177</v>
      </c>
    </row>
    <row r="396" spans="1:28" hidden="1" x14ac:dyDescent="0.3">
      <c r="A396" t="str">
        <v/>
      </c>
      <c r="B396" t="str">
        <f t="shared" ref="B396:B397" si="63">$B391</f>
        <v xml:space="preserve"> :  </v>
      </c>
      <c r="C396" s="34">
        <f t="shared" ref="C396:AB397" si="64">IFERROR(C$384*($C387*C391/(SUMPRODUCT($C$387:$C$388,C$391:C$392))/$C387),0)</f>
        <v>0</v>
      </c>
      <c r="D396" s="34">
        <f t="shared" si="64"/>
        <v>0</v>
      </c>
      <c r="E396" s="34">
        <f t="shared" si="64"/>
        <v>0</v>
      </c>
      <c r="F396" s="34">
        <f t="shared" si="64"/>
        <v>0</v>
      </c>
      <c r="G396" s="34">
        <f t="shared" si="64"/>
        <v>0</v>
      </c>
      <c r="H396" s="34">
        <f t="shared" si="64"/>
        <v>0</v>
      </c>
      <c r="I396" s="34">
        <f t="shared" si="64"/>
        <v>0</v>
      </c>
      <c r="J396" s="34">
        <f t="shared" si="64"/>
        <v>0</v>
      </c>
      <c r="K396" s="34">
        <f t="shared" si="64"/>
        <v>0</v>
      </c>
      <c r="L396" s="34">
        <f t="shared" si="64"/>
        <v>0</v>
      </c>
      <c r="M396" s="34">
        <f t="shared" si="64"/>
        <v>0</v>
      </c>
      <c r="N396" s="34">
        <f t="shared" si="64"/>
        <v>0</v>
      </c>
      <c r="O396" s="34">
        <f t="shared" si="64"/>
        <v>0</v>
      </c>
      <c r="P396" s="34">
        <f t="shared" si="64"/>
        <v>0</v>
      </c>
      <c r="Q396" s="34">
        <f t="shared" si="64"/>
        <v>0</v>
      </c>
      <c r="R396" s="34">
        <f t="shared" si="64"/>
        <v>0</v>
      </c>
      <c r="S396" s="34">
        <f t="shared" si="64"/>
        <v>0</v>
      </c>
      <c r="T396" s="34">
        <f t="shared" si="64"/>
        <v>0</v>
      </c>
      <c r="U396" s="34">
        <f t="shared" si="64"/>
        <v>0</v>
      </c>
      <c r="V396" s="34">
        <f t="shared" si="64"/>
        <v>0</v>
      </c>
      <c r="W396" s="34">
        <f t="shared" si="64"/>
        <v>0</v>
      </c>
      <c r="X396" s="34">
        <f t="shared" si="64"/>
        <v>0</v>
      </c>
      <c r="Y396" s="34">
        <f t="shared" si="64"/>
        <v>0</v>
      </c>
      <c r="Z396" s="34">
        <f t="shared" si="64"/>
        <v>0</v>
      </c>
      <c r="AA396" s="34">
        <f t="shared" si="64"/>
        <v>0</v>
      </c>
      <c r="AB396" s="34">
        <f t="shared" si="64"/>
        <v>0</v>
      </c>
    </row>
    <row r="397" spans="1:28" hidden="1" x14ac:dyDescent="0.3">
      <c r="A397" t="str">
        <v/>
      </c>
      <c r="B397" t="str">
        <f t="shared" si="63"/>
        <v xml:space="preserve"> :  </v>
      </c>
      <c r="C397" s="34">
        <f t="shared" si="64"/>
        <v>0</v>
      </c>
      <c r="D397" s="34">
        <f t="shared" si="64"/>
        <v>0</v>
      </c>
      <c r="E397" s="34">
        <f t="shared" si="64"/>
        <v>0</v>
      </c>
      <c r="F397" s="34">
        <f t="shared" si="64"/>
        <v>0</v>
      </c>
      <c r="G397" s="34">
        <f t="shared" si="64"/>
        <v>0</v>
      </c>
      <c r="H397" s="34">
        <f t="shared" si="64"/>
        <v>0</v>
      </c>
      <c r="I397" s="34">
        <f t="shared" si="64"/>
        <v>0</v>
      </c>
      <c r="J397" s="34">
        <f t="shared" si="64"/>
        <v>0</v>
      </c>
      <c r="K397" s="34">
        <f t="shared" si="64"/>
        <v>0</v>
      </c>
      <c r="L397" s="34">
        <f t="shared" si="64"/>
        <v>0</v>
      </c>
      <c r="M397" s="34">
        <f t="shared" si="64"/>
        <v>0</v>
      </c>
      <c r="N397" s="34">
        <f t="shared" si="64"/>
        <v>0</v>
      </c>
      <c r="O397" s="34">
        <f t="shared" si="64"/>
        <v>0</v>
      </c>
      <c r="P397" s="34">
        <f t="shared" si="64"/>
        <v>0</v>
      </c>
      <c r="Q397" s="34">
        <f t="shared" si="64"/>
        <v>0</v>
      </c>
      <c r="R397" s="34">
        <f t="shared" si="64"/>
        <v>0</v>
      </c>
      <c r="S397" s="34">
        <f t="shared" si="64"/>
        <v>0</v>
      </c>
      <c r="T397" s="34">
        <f t="shared" si="64"/>
        <v>0</v>
      </c>
      <c r="U397" s="34">
        <f t="shared" si="64"/>
        <v>0</v>
      </c>
      <c r="V397" s="34">
        <f t="shared" si="64"/>
        <v>0</v>
      </c>
      <c r="W397" s="34">
        <f t="shared" si="64"/>
        <v>0</v>
      </c>
      <c r="X397" s="34">
        <f t="shared" si="64"/>
        <v>0</v>
      </c>
      <c r="Y397" s="34">
        <f t="shared" si="64"/>
        <v>0</v>
      </c>
      <c r="Z397" s="34">
        <f t="shared" si="64"/>
        <v>0</v>
      </c>
      <c r="AA397" s="34">
        <f t="shared" si="64"/>
        <v>0</v>
      </c>
      <c r="AB397" s="34">
        <f t="shared" si="64"/>
        <v>0</v>
      </c>
    </row>
    <row r="398" spans="1:28" hidden="1" x14ac:dyDescent="0.3">
      <c r="A398" t="str">
        <v/>
      </c>
      <c r="C398" s="52">
        <f t="shared" ref="C398:AB398" si="65">SUM(C396:C397)</f>
        <v>0</v>
      </c>
      <c r="D398" s="52">
        <f t="shared" si="65"/>
        <v>0</v>
      </c>
      <c r="E398" s="52">
        <f t="shared" si="65"/>
        <v>0</v>
      </c>
      <c r="F398" s="52">
        <f t="shared" si="65"/>
        <v>0</v>
      </c>
      <c r="G398" s="52">
        <f t="shared" si="65"/>
        <v>0</v>
      </c>
      <c r="H398" s="52">
        <f t="shared" si="65"/>
        <v>0</v>
      </c>
      <c r="I398" s="52">
        <f t="shared" si="65"/>
        <v>0</v>
      </c>
      <c r="J398" s="52">
        <f t="shared" si="65"/>
        <v>0</v>
      </c>
      <c r="K398" s="52">
        <f t="shared" si="65"/>
        <v>0</v>
      </c>
      <c r="L398" s="52">
        <f t="shared" si="65"/>
        <v>0</v>
      </c>
      <c r="M398" s="52">
        <f t="shared" si="65"/>
        <v>0</v>
      </c>
      <c r="N398" s="52">
        <f t="shared" si="65"/>
        <v>0</v>
      </c>
      <c r="O398" s="52">
        <f t="shared" si="65"/>
        <v>0</v>
      </c>
      <c r="P398" s="52">
        <f t="shared" si="65"/>
        <v>0</v>
      </c>
      <c r="Q398" s="52">
        <f t="shared" si="65"/>
        <v>0</v>
      </c>
      <c r="R398" s="52">
        <f t="shared" si="65"/>
        <v>0</v>
      </c>
      <c r="S398" s="52">
        <f t="shared" si="65"/>
        <v>0</v>
      </c>
      <c r="T398" s="52">
        <f t="shared" si="65"/>
        <v>0</v>
      </c>
      <c r="U398" s="52">
        <f t="shared" si="65"/>
        <v>0</v>
      </c>
      <c r="V398" s="52">
        <f t="shared" si="65"/>
        <v>0</v>
      </c>
      <c r="W398" s="52">
        <f t="shared" si="65"/>
        <v>0</v>
      </c>
      <c r="X398" s="52">
        <f t="shared" si="65"/>
        <v>0</v>
      </c>
      <c r="Y398" s="52">
        <f t="shared" si="65"/>
        <v>0</v>
      </c>
      <c r="Z398" s="52">
        <f t="shared" si="65"/>
        <v>0</v>
      </c>
      <c r="AA398" s="52">
        <f t="shared" si="65"/>
        <v>0</v>
      </c>
      <c r="AB398" s="52">
        <f t="shared" si="65"/>
        <v>0</v>
      </c>
    </row>
    <row r="399" spans="1:28" hidden="1" x14ac:dyDescent="0.3">
      <c r="A399" t="str">
        <v/>
      </c>
      <c r="B399" s="8" t="s">
        <v>178</v>
      </c>
    </row>
    <row r="400" spans="1:28" hidden="1" x14ac:dyDescent="0.3">
      <c r="A400" t="str">
        <v/>
      </c>
      <c r="B400" t="str">
        <f t="shared" ref="B400:B401" si="66">$B391</f>
        <v xml:space="preserve"> :  </v>
      </c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idden="1" x14ac:dyDescent="0.3">
      <c r="A401" t="str">
        <v/>
      </c>
      <c r="B401" t="str">
        <f t="shared" si="66"/>
        <v xml:space="preserve"> :  </v>
      </c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idden="1" x14ac:dyDescent="0.3">
      <c r="A402" t="str">
        <v/>
      </c>
    </row>
    <row r="403" spans="1:28" hidden="1" x14ac:dyDescent="0.3">
      <c r="A403" t="str">
        <v/>
      </c>
      <c r="B403" s="8" t="s">
        <v>179</v>
      </c>
    </row>
    <row r="404" spans="1:28" hidden="1" x14ac:dyDescent="0.3">
      <c r="A404" t="str">
        <v/>
      </c>
      <c r="B404" t="str">
        <f t="shared" ref="B404:B405" si="67">$B400</f>
        <v xml:space="preserve"> :  </v>
      </c>
      <c r="C404" s="64">
        <f t="shared" ref="C404:AB405" si="68">C396*C400</f>
        <v>0</v>
      </c>
      <c r="D404" s="64">
        <f t="shared" si="68"/>
        <v>0</v>
      </c>
      <c r="E404" s="64">
        <f t="shared" si="68"/>
        <v>0</v>
      </c>
      <c r="F404" s="64">
        <f t="shared" si="68"/>
        <v>0</v>
      </c>
      <c r="G404" s="64">
        <f t="shared" si="68"/>
        <v>0</v>
      </c>
      <c r="H404" s="64">
        <f t="shared" si="68"/>
        <v>0</v>
      </c>
      <c r="I404" s="64">
        <f t="shared" si="68"/>
        <v>0</v>
      </c>
      <c r="J404" s="64">
        <f t="shared" si="68"/>
        <v>0</v>
      </c>
      <c r="K404" s="64">
        <f t="shared" si="68"/>
        <v>0</v>
      </c>
      <c r="L404" s="64">
        <f t="shared" si="68"/>
        <v>0</v>
      </c>
      <c r="M404" s="64">
        <f t="shared" si="68"/>
        <v>0</v>
      </c>
      <c r="N404" s="64">
        <f t="shared" si="68"/>
        <v>0</v>
      </c>
      <c r="O404" s="64">
        <f t="shared" si="68"/>
        <v>0</v>
      </c>
      <c r="P404" s="64">
        <f t="shared" si="68"/>
        <v>0</v>
      </c>
      <c r="Q404" s="64">
        <f t="shared" si="68"/>
        <v>0</v>
      </c>
      <c r="R404" s="64">
        <f t="shared" si="68"/>
        <v>0</v>
      </c>
      <c r="S404" s="64">
        <f t="shared" si="68"/>
        <v>0</v>
      </c>
      <c r="T404" s="64">
        <f t="shared" si="68"/>
        <v>0</v>
      </c>
      <c r="U404" s="64">
        <f t="shared" si="68"/>
        <v>0</v>
      </c>
      <c r="V404" s="64">
        <f t="shared" si="68"/>
        <v>0</v>
      </c>
      <c r="W404" s="64">
        <f t="shared" si="68"/>
        <v>0</v>
      </c>
      <c r="X404" s="64">
        <f t="shared" si="68"/>
        <v>0</v>
      </c>
      <c r="Y404" s="64">
        <f t="shared" si="68"/>
        <v>0</v>
      </c>
      <c r="Z404" s="64">
        <f t="shared" si="68"/>
        <v>0</v>
      </c>
      <c r="AA404" s="64">
        <f t="shared" si="68"/>
        <v>0</v>
      </c>
      <c r="AB404" s="64">
        <f t="shared" si="68"/>
        <v>0</v>
      </c>
    </row>
    <row r="405" spans="1:28" hidden="1" x14ac:dyDescent="0.3">
      <c r="A405" t="str">
        <v/>
      </c>
      <c r="B405" t="str">
        <f t="shared" si="67"/>
        <v xml:space="preserve"> :  </v>
      </c>
      <c r="C405" s="64">
        <f t="shared" si="68"/>
        <v>0</v>
      </c>
      <c r="D405" s="64">
        <f t="shared" si="68"/>
        <v>0</v>
      </c>
      <c r="E405" s="64">
        <f t="shared" si="68"/>
        <v>0</v>
      </c>
      <c r="F405" s="64">
        <f t="shared" si="68"/>
        <v>0</v>
      </c>
      <c r="G405" s="64">
        <f t="shared" si="68"/>
        <v>0</v>
      </c>
      <c r="H405" s="64">
        <f t="shared" si="68"/>
        <v>0</v>
      </c>
      <c r="I405" s="64">
        <f t="shared" si="68"/>
        <v>0</v>
      </c>
      <c r="J405" s="64">
        <f t="shared" si="68"/>
        <v>0</v>
      </c>
      <c r="K405" s="64">
        <f t="shared" si="68"/>
        <v>0</v>
      </c>
      <c r="L405" s="64">
        <f t="shared" si="68"/>
        <v>0</v>
      </c>
      <c r="M405" s="64">
        <f t="shared" si="68"/>
        <v>0</v>
      </c>
      <c r="N405" s="64">
        <f t="shared" si="68"/>
        <v>0</v>
      </c>
      <c r="O405" s="64">
        <f t="shared" si="68"/>
        <v>0</v>
      </c>
      <c r="P405" s="64">
        <f t="shared" si="68"/>
        <v>0</v>
      </c>
      <c r="Q405" s="64">
        <f t="shared" si="68"/>
        <v>0</v>
      </c>
      <c r="R405" s="64">
        <f t="shared" si="68"/>
        <v>0</v>
      </c>
      <c r="S405" s="64">
        <f t="shared" si="68"/>
        <v>0</v>
      </c>
      <c r="T405" s="64">
        <f t="shared" si="68"/>
        <v>0</v>
      </c>
      <c r="U405" s="64">
        <f t="shared" si="68"/>
        <v>0</v>
      </c>
      <c r="V405" s="64">
        <f t="shared" si="68"/>
        <v>0</v>
      </c>
      <c r="W405" s="64">
        <f t="shared" si="68"/>
        <v>0</v>
      </c>
      <c r="X405" s="64">
        <f t="shared" si="68"/>
        <v>0</v>
      </c>
      <c r="Y405" s="64">
        <f t="shared" si="68"/>
        <v>0</v>
      </c>
      <c r="Z405" s="64">
        <f t="shared" si="68"/>
        <v>0</v>
      </c>
      <c r="AA405" s="64">
        <f t="shared" si="68"/>
        <v>0</v>
      </c>
      <c r="AB405" s="64">
        <f t="shared" si="68"/>
        <v>0</v>
      </c>
    </row>
    <row r="406" spans="1:28" hidden="1" x14ac:dyDescent="0.3">
      <c r="A406" t="str">
        <v/>
      </c>
      <c r="C406" s="65">
        <f t="shared" ref="C406:AB406" si="69">SUM(C404:C405)</f>
        <v>0</v>
      </c>
      <c r="D406" s="65">
        <f t="shared" si="69"/>
        <v>0</v>
      </c>
      <c r="E406" s="65">
        <f t="shared" si="69"/>
        <v>0</v>
      </c>
      <c r="F406" s="65">
        <f t="shared" si="69"/>
        <v>0</v>
      </c>
      <c r="G406" s="65">
        <f t="shared" si="69"/>
        <v>0</v>
      </c>
      <c r="H406" s="65">
        <f t="shared" si="69"/>
        <v>0</v>
      </c>
      <c r="I406" s="65">
        <f t="shared" si="69"/>
        <v>0</v>
      </c>
      <c r="J406" s="65">
        <f t="shared" si="69"/>
        <v>0</v>
      </c>
      <c r="K406" s="65">
        <f t="shared" si="69"/>
        <v>0</v>
      </c>
      <c r="L406" s="65">
        <f t="shared" si="69"/>
        <v>0</v>
      </c>
      <c r="M406" s="65">
        <f t="shared" si="69"/>
        <v>0</v>
      </c>
      <c r="N406" s="65">
        <f t="shared" si="69"/>
        <v>0</v>
      </c>
      <c r="O406" s="65">
        <f t="shared" si="69"/>
        <v>0</v>
      </c>
      <c r="P406" s="65">
        <f t="shared" si="69"/>
        <v>0</v>
      </c>
      <c r="Q406" s="65">
        <f t="shared" si="69"/>
        <v>0</v>
      </c>
      <c r="R406" s="65">
        <f t="shared" si="69"/>
        <v>0</v>
      </c>
      <c r="S406" s="65">
        <f t="shared" si="69"/>
        <v>0</v>
      </c>
      <c r="T406" s="65">
        <f t="shared" si="69"/>
        <v>0</v>
      </c>
      <c r="U406" s="65">
        <f t="shared" si="69"/>
        <v>0</v>
      </c>
      <c r="V406" s="65">
        <f t="shared" si="69"/>
        <v>0</v>
      </c>
      <c r="W406" s="65">
        <f t="shared" si="69"/>
        <v>0</v>
      </c>
      <c r="X406" s="65">
        <f t="shared" si="69"/>
        <v>0</v>
      </c>
      <c r="Y406" s="65">
        <f t="shared" si="69"/>
        <v>0</v>
      </c>
      <c r="Z406" s="65">
        <f t="shared" si="69"/>
        <v>0</v>
      </c>
      <c r="AA406" s="65">
        <f t="shared" si="69"/>
        <v>0</v>
      </c>
      <c r="AB406" s="65">
        <f t="shared" si="69"/>
        <v>0</v>
      </c>
    </row>
    <row r="407" spans="1:28" hidden="1" x14ac:dyDescent="0.3">
      <c r="A407" t="str">
        <v/>
      </c>
    </row>
    <row r="408" spans="1:28" hidden="1" x14ac:dyDescent="0.3">
      <c r="A408" t="str">
        <v/>
      </c>
      <c r="B408" s="8" t="s">
        <v>180</v>
      </c>
    </row>
    <row r="409" spans="1:28" hidden="1" x14ac:dyDescent="0.3">
      <c r="A409" t="str">
        <v/>
      </c>
      <c r="B409" t="str">
        <f t="shared" ref="B409:B410" si="70">$B400</f>
        <v xml:space="preserve"> :  </v>
      </c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</row>
    <row r="410" spans="1:28" hidden="1" x14ac:dyDescent="0.3">
      <c r="A410" t="str">
        <v/>
      </c>
      <c r="B410" t="str">
        <f t="shared" si="70"/>
        <v xml:space="preserve"> :  </v>
      </c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</row>
    <row r="411" spans="1:28" hidden="1" x14ac:dyDescent="0.3">
      <c r="A411" t="str">
        <v/>
      </c>
    </row>
    <row r="412" spans="1:28" hidden="1" x14ac:dyDescent="0.3">
      <c r="A412" t="str">
        <v/>
      </c>
    </row>
    <row r="413" spans="1:28" hidden="1" x14ac:dyDescent="0.3">
      <c r="A413" t="str">
        <v/>
      </c>
      <c r="B413" s="8" t="s">
        <v>181</v>
      </c>
    </row>
    <row r="414" spans="1:28" hidden="1" x14ac:dyDescent="0.3">
      <c r="A414" t="str">
        <v/>
      </c>
      <c r="B414" t="str">
        <f t="shared" ref="B414:B415" si="71">$B400</f>
        <v xml:space="preserve"> :  </v>
      </c>
      <c r="C414" s="64">
        <f t="shared" ref="C414:AB415" si="72">C404*(1-C409)</f>
        <v>0</v>
      </c>
      <c r="D414" s="64">
        <f t="shared" si="72"/>
        <v>0</v>
      </c>
      <c r="E414" s="64">
        <f t="shared" si="72"/>
        <v>0</v>
      </c>
      <c r="F414" s="64">
        <f t="shared" si="72"/>
        <v>0</v>
      </c>
      <c r="G414" s="64">
        <f t="shared" si="72"/>
        <v>0</v>
      </c>
      <c r="H414" s="64">
        <f t="shared" si="72"/>
        <v>0</v>
      </c>
      <c r="I414" s="64">
        <f t="shared" si="72"/>
        <v>0</v>
      </c>
      <c r="J414" s="64">
        <f t="shared" si="72"/>
        <v>0</v>
      </c>
      <c r="K414" s="64">
        <f t="shared" si="72"/>
        <v>0</v>
      </c>
      <c r="L414" s="64">
        <f t="shared" si="72"/>
        <v>0</v>
      </c>
      <c r="M414" s="64">
        <f t="shared" si="72"/>
        <v>0</v>
      </c>
      <c r="N414" s="64">
        <f t="shared" si="72"/>
        <v>0</v>
      </c>
      <c r="O414" s="64">
        <f t="shared" si="72"/>
        <v>0</v>
      </c>
      <c r="P414" s="64">
        <f t="shared" si="72"/>
        <v>0</v>
      </c>
      <c r="Q414" s="64">
        <f t="shared" si="72"/>
        <v>0</v>
      </c>
      <c r="R414" s="64">
        <f t="shared" si="72"/>
        <v>0</v>
      </c>
      <c r="S414" s="64">
        <f t="shared" si="72"/>
        <v>0</v>
      </c>
      <c r="T414" s="64">
        <f t="shared" si="72"/>
        <v>0</v>
      </c>
      <c r="U414" s="64">
        <f t="shared" si="72"/>
        <v>0</v>
      </c>
      <c r="V414" s="64">
        <f t="shared" si="72"/>
        <v>0</v>
      </c>
      <c r="W414" s="64">
        <f t="shared" si="72"/>
        <v>0</v>
      </c>
      <c r="X414" s="64">
        <f t="shared" si="72"/>
        <v>0</v>
      </c>
      <c r="Y414" s="64">
        <f t="shared" si="72"/>
        <v>0</v>
      </c>
      <c r="Z414" s="64">
        <f t="shared" si="72"/>
        <v>0</v>
      </c>
      <c r="AA414" s="64">
        <f t="shared" si="72"/>
        <v>0</v>
      </c>
      <c r="AB414" s="64">
        <f t="shared" si="72"/>
        <v>0</v>
      </c>
    </row>
    <row r="415" spans="1:28" hidden="1" x14ac:dyDescent="0.3">
      <c r="A415" t="str">
        <v/>
      </c>
      <c r="B415" t="str">
        <f t="shared" si="71"/>
        <v xml:space="preserve"> :  </v>
      </c>
      <c r="C415" s="64">
        <f t="shared" si="72"/>
        <v>0</v>
      </c>
      <c r="D415" s="64">
        <f t="shared" si="72"/>
        <v>0</v>
      </c>
      <c r="E415" s="64">
        <f t="shared" si="72"/>
        <v>0</v>
      </c>
      <c r="F415" s="64">
        <f t="shared" si="72"/>
        <v>0</v>
      </c>
      <c r="G415" s="64">
        <f t="shared" si="72"/>
        <v>0</v>
      </c>
      <c r="H415" s="64">
        <f t="shared" si="72"/>
        <v>0</v>
      </c>
      <c r="I415" s="64">
        <f t="shared" si="72"/>
        <v>0</v>
      </c>
      <c r="J415" s="64">
        <f t="shared" si="72"/>
        <v>0</v>
      </c>
      <c r="K415" s="64">
        <f t="shared" si="72"/>
        <v>0</v>
      </c>
      <c r="L415" s="64">
        <f t="shared" si="72"/>
        <v>0</v>
      </c>
      <c r="M415" s="64">
        <f t="shared" si="72"/>
        <v>0</v>
      </c>
      <c r="N415" s="64">
        <f t="shared" si="72"/>
        <v>0</v>
      </c>
      <c r="O415" s="64">
        <f t="shared" si="72"/>
        <v>0</v>
      </c>
      <c r="P415" s="64">
        <f t="shared" si="72"/>
        <v>0</v>
      </c>
      <c r="Q415" s="64">
        <f t="shared" si="72"/>
        <v>0</v>
      </c>
      <c r="R415" s="64">
        <f t="shared" si="72"/>
        <v>0</v>
      </c>
      <c r="S415" s="64">
        <f t="shared" si="72"/>
        <v>0</v>
      </c>
      <c r="T415" s="64">
        <f t="shared" si="72"/>
        <v>0</v>
      </c>
      <c r="U415" s="64">
        <f t="shared" si="72"/>
        <v>0</v>
      </c>
      <c r="V415" s="64">
        <f t="shared" si="72"/>
        <v>0</v>
      </c>
      <c r="W415" s="64">
        <f t="shared" si="72"/>
        <v>0</v>
      </c>
      <c r="X415" s="64">
        <f t="shared" si="72"/>
        <v>0</v>
      </c>
      <c r="Y415" s="64">
        <f t="shared" si="72"/>
        <v>0</v>
      </c>
      <c r="Z415" s="64">
        <f t="shared" si="72"/>
        <v>0</v>
      </c>
      <c r="AA415" s="64">
        <f t="shared" si="72"/>
        <v>0</v>
      </c>
      <c r="AB415" s="64">
        <f t="shared" si="72"/>
        <v>0</v>
      </c>
    </row>
    <row r="416" spans="1:28" hidden="1" x14ac:dyDescent="0.3">
      <c r="A416" t="str">
        <v/>
      </c>
      <c r="C416" s="65">
        <f t="shared" ref="C416:AB416" si="73">SUM(C414:C415)</f>
        <v>0</v>
      </c>
      <c r="D416" s="65">
        <f t="shared" si="73"/>
        <v>0</v>
      </c>
      <c r="E416" s="65">
        <f t="shared" si="73"/>
        <v>0</v>
      </c>
      <c r="F416" s="65">
        <f t="shared" si="73"/>
        <v>0</v>
      </c>
      <c r="G416" s="65">
        <f t="shared" si="73"/>
        <v>0</v>
      </c>
      <c r="H416" s="65">
        <f t="shared" si="73"/>
        <v>0</v>
      </c>
      <c r="I416" s="65">
        <f t="shared" si="73"/>
        <v>0</v>
      </c>
      <c r="J416" s="65">
        <f t="shared" si="73"/>
        <v>0</v>
      </c>
      <c r="K416" s="65">
        <f t="shared" si="73"/>
        <v>0</v>
      </c>
      <c r="L416" s="65">
        <f t="shared" si="73"/>
        <v>0</v>
      </c>
      <c r="M416" s="65">
        <f t="shared" si="73"/>
        <v>0</v>
      </c>
      <c r="N416" s="65">
        <f t="shared" si="73"/>
        <v>0</v>
      </c>
      <c r="O416" s="65">
        <f t="shared" si="73"/>
        <v>0</v>
      </c>
      <c r="P416" s="65">
        <f t="shared" si="73"/>
        <v>0</v>
      </c>
      <c r="Q416" s="65">
        <f t="shared" si="73"/>
        <v>0</v>
      </c>
      <c r="R416" s="65">
        <f t="shared" si="73"/>
        <v>0</v>
      </c>
      <c r="S416" s="65">
        <f t="shared" si="73"/>
        <v>0</v>
      </c>
      <c r="T416" s="65">
        <f t="shared" si="73"/>
        <v>0</v>
      </c>
      <c r="U416" s="65">
        <f t="shared" si="73"/>
        <v>0</v>
      </c>
      <c r="V416" s="65">
        <f t="shared" si="73"/>
        <v>0</v>
      </c>
      <c r="W416" s="65">
        <f t="shared" si="73"/>
        <v>0</v>
      </c>
      <c r="X416" s="65">
        <f t="shared" si="73"/>
        <v>0</v>
      </c>
      <c r="Y416" s="65">
        <f t="shared" si="73"/>
        <v>0</v>
      </c>
      <c r="Z416" s="65">
        <f t="shared" si="73"/>
        <v>0</v>
      </c>
      <c r="AA416" s="65">
        <f t="shared" si="73"/>
        <v>0</v>
      </c>
      <c r="AB416" s="65">
        <f t="shared" si="73"/>
        <v>0</v>
      </c>
    </row>
    <row r="417" spans="1:28" hidden="1" x14ac:dyDescent="0.3">
      <c r="A417" t="str">
        <v/>
      </c>
    </row>
    <row r="418" spans="1:28" hidden="1" x14ac:dyDescent="0.3">
      <c r="A418" t="str">
        <v/>
      </c>
    </row>
    <row r="419" spans="1:28" ht="16.8" hidden="1" x14ac:dyDescent="0.4">
      <c r="A419" t="str">
        <v/>
      </c>
      <c r="B419" s="59" t="str">
        <f>"Product: "&amp;$C$421</f>
        <v xml:space="preserve">Product: </v>
      </c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</row>
    <row r="420" spans="1:28" hidden="1" x14ac:dyDescent="0.3">
      <c r="A420" t="str">
        <v/>
      </c>
    </row>
    <row r="421" spans="1:28" hidden="1" x14ac:dyDescent="0.3">
      <c r="A421" t="str">
        <v/>
      </c>
      <c r="B421" t="s">
        <v>163</v>
      </c>
      <c r="C421" s="23"/>
    </row>
    <row r="422" spans="1:28" hidden="1" x14ac:dyDescent="0.3">
      <c r="A422" t="str">
        <v/>
      </c>
    </row>
    <row r="423" spans="1:28" hidden="1" x14ac:dyDescent="0.3">
      <c r="A423" t="str">
        <v/>
      </c>
      <c r="B423" t="s">
        <v>164</v>
      </c>
      <c r="C423" s="23"/>
    </row>
    <row r="424" spans="1:28" hidden="1" x14ac:dyDescent="0.3">
      <c r="A424" t="str">
        <v/>
      </c>
    </row>
    <row r="425" spans="1:28" ht="16.8" hidden="1" x14ac:dyDescent="0.4">
      <c r="A425" t="str">
        <v/>
      </c>
      <c r="C425" s="57">
        <f t="shared" ref="C425:AB425" si="74">C$36</f>
        <v>2017</v>
      </c>
      <c r="D425" s="57">
        <f t="shared" si="74"/>
        <v>2018</v>
      </c>
      <c r="E425" s="57">
        <f t="shared" si="74"/>
        <v>2019</v>
      </c>
      <c r="F425" s="57">
        <f t="shared" si="74"/>
        <v>2020</v>
      </c>
      <c r="G425" s="57">
        <f t="shared" si="74"/>
        <v>2021</v>
      </c>
      <c r="H425" s="57">
        <f t="shared" si="74"/>
        <v>2022</v>
      </c>
      <c r="I425" s="57">
        <f t="shared" si="74"/>
        <v>2023</v>
      </c>
      <c r="J425" s="57">
        <f t="shared" si="74"/>
        <v>2024</v>
      </c>
      <c r="K425" s="57">
        <f t="shared" si="74"/>
        <v>2025</v>
      </c>
      <c r="L425" s="57">
        <f t="shared" si="74"/>
        <v>2026</v>
      </c>
      <c r="M425" s="57">
        <f t="shared" si="74"/>
        <v>2027</v>
      </c>
      <c r="N425" s="57">
        <f t="shared" si="74"/>
        <v>2028</v>
      </c>
      <c r="O425" s="57">
        <f t="shared" si="74"/>
        <v>2029</v>
      </c>
      <c r="P425" s="57">
        <f t="shared" si="74"/>
        <v>2030</v>
      </c>
      <c r="Q425" s="57">
        <f t="shared" si="74"/>
        <v>2031</v>
      </c>
      <c r="R425" s="57">
        <f t="shared" si="74"/>
        <v>2032</v>
      </c>
      <c r="S425" s="57">
        <f t="shared" si="74"/>
        <v>2033</v>
      </c>
      <c r="T425" s="57">
        <f t="shared" si="74"/>
        <v>2034</v>
      </c>
      <c r="U425" s="57">
        <f t="shared" si="74"/>
        <v>2035</v>
      </c>
      <c r="V425" s="57">
        <f t="shared" si="74"/>
        <v>2036</v>
      </c>
      <c r="W425" s="57">
        <f t="shared" si="74"/>
        <v>2037</v>
      </c>
      <c r="X425" s="57">
        <f t="shared" si="74"/>
        <v>2038</v>
      </c>
      <c r="Y425" s="57">
        <f t="shared" si="74"/>
        <v>2039</v>
      </c>
      <c r="Z425" s="57">
        <f t="shared" si="74"/>
        <v>2040</v>
      </c>
      <c r="AA425" s="57">
        <f t="shared" si="74"/>
        <v>2041</v>
      </c>
      <c r="AB425" s="57">
        <f t="shared" si="74"/>
        <v>2042</v>
      </c>
    </row>
    <row r="426" spans="1:28" hidden="1" x14ac:dyDescent="0.3">
      <c r="A426" t="str">
        <v/>
      </c>
      <c r="B426" s="8" t="s">
        <v>166</v>
      </c>
      <c r="C426" s="34">
        <f t="shared" ref="C426:AB426" si="75">IFERROR(INDEX(C$281:C$287,MATCH($C$421,$B$281:$B$287,0)),0)</f>
        <v>0</v>
      </c>
      <c r="D426" s="34">
        <f t="shared" si="75"/>
        <v>0</v>
      </c>
      <c r="E426" s="34">
        <f t="shared" si="75"/>
        <v>0</v>
      </c>
      <c r="F426" s="34">
        <f t="shared" si="75"/>
        <v>0</v>
      </c>
      <c r="G426" s="34">
        <f t="shared" si="75"/>
        <v>0</v>
      </c>
      <c r="H426" s="34">
        <f t="shared" si="75"/>
        <v>0</v>
      </c>
      <c r="I426" s="34">
        <f t="shared" si="75"/>
        <v>0</v>
      </c>
      <c r="J426" s="34">
        <f t="shared" si="75"/>
        <v>0</v>
      </c>
      <c r="K426" s="34">
        <f t="shared" si="75"/>
        <v>0</v>
      </c>
      <c r="L426" s="34">
        <f t="shared" si="75"/>
        <v>0</v>
      </c>
      <c r="M426" s="34">
        <f t="shared" si="75"/>
        <v>0</v>
      </c>
      <c r="N426" s="34">
        <f t="shared" si="75"/>
        <v>0</v>
      </c>
      <c r="O426" s="34">
        <f t="shared" si="75"/>
        <v>0</v>
      </c>
      <c r="P426" s="34">
        <f t="shared" si="75"/>
        <v>0</v>
      </c>
      <c r="Q426" s="34">
        <f t="shared" si="75"/>
        <v>0</v>
      </c>
      <c r="R426" s="34">
        <f t="shared" si="75"/>
        <v>0</v>
      </c>
      <c r="S426" s="34">
        <f t="shared" si="75"/>
        <v>0</v>
      </c>
      <c r="T426" s="34">
        <f t="shared" si="75"/>
        <v>0</v>
      </c>
      <c r="U426" s="34">
        <f t="shared" si="75"/>
        <v>0</v>
      </c>
      <c r="V426" s="34">
        <f t="shared" si="75"/>
        <v>0</v>
      </c>
      <c r="W426" s="34">
        <f t="shared" si="75"/>
        <v>0</v>
      </c>
      <c r="X426" s="34">
        <f t="shared" si="75"/>
        <v>0</v>
      </c>
      <c r="Y426" s="34">
        <f t="shared" si="75"/>
        <v>0</v>
      </c>
      <c r="Z426" s="34">
        <f t="shared" si="75"/>
        <v>0</v>
      </c>
      <c r="AA426" s="34">
        <f t="shared" si="75"/>
        <v>0</v>
      </c>
      <c r="AB426" s="34">
        <f t="shared" si="75"/>
        <v>0</v>
      </c>
    </row>
    <row r="427" spans="1:28" hidden="1" x14ac:dyDescent="0.3">
      <c r="A427" t="str">
        <v/>
      </c>
      <c r="B427" s="8" t="s">
        <v>167</v>
      </c>
      <c r="C427" s="34">
        <f t="shared" ref="C427:AB427" si="76">IFERROR(INDEX(C$292:C$298,MATCH($C$421,$B$292:$B$298,0)),0)</f>
        <v>0</v>
      </c>
      <c r="D427" s="34">
        <f t="shared" si="76"/>
        <v>0</v>
      </c>
      <c r="E427" s="34">
        <f t="shared" si="76"/>
        <v>0</v>
      </c>
      <c r="F427" s="34">
        <f t="shared" si="76"/>
        <v>0</v>
      </c>
      <c r="G427" s="34">
        <f t="shared" si="76"/>
        <v>0</v>
      </c>
      <c r="H427" s="34">
        <f t="shared" si="76"/>
        <v>0</v>
      </c>
      <c r="I427" s="34">
        <f t="shared" si="76"/>
        <v>0</v>
      </c>
      <c r="J427" s="34">
        <f t="shared" si="76"/>
        <v>0</v>
      </c>
      <c r="K427" s="34">
        <f t="shared" si="76"/>
        <v>0</v>
      </c>
      <c r="L427" s="34">
        <f t="shared" si="76"/>
        <v>0</v>
      </c>
      <c r="M427" s="34">
        <f t="shared" si="76"/>
        <v>0</v>
      </c>
      <c r="N427" s="34">
        <f t="shared" si="76"/>
        <v>0</v>
      </c>
      <c r="O427" s="34">
        <f t="shared" si="76"/>
        <v>0</v>
      </c>
      <c r="P427" s="34">
        <f t="shared" si="76"/>
        <v>0</v>
      </c>
      <c r="Q427" s="34">
        <f t="shared" si="76"/>
        <v>0</v>
      </c>
      <c r="R427" s="34">
        <f t="shared" si="76"/>
        <v>0</v>
      </c>
      <c r="S427" s="34">
        <f t="shared" si="76"/>
        <v>0</v>
      </c>
      <c r="T427" s="34">
        <f t="shared" si="76"/>
        <v>0</v>
      </c>
      <c r="U427" s="34">
        <f t="shared" si="76"/>
        <v>0</v>
      </c>
      <c r="V427" s="34">
        <f t="shared" si="76"/>
        <v>0</v>
      </c>
      <c r="W427" s="34">
        <f t="shared" si="76"/>
        <v>0</v>
      </c>
      <c r="X427" s="34">
        <f t="shared" si="76"/>
        <v>0</v>
      </c>
      <c r="Y427" s="34">
        <f t="shared" si="76"/>
        <v>0</v>
      </c>
      <c r="Z427" s="34">
        <f t="shared" si="76"/>
        <v>0</v>
      </c>
      <c r="AA427" s="34">
        <f t="shared" si="76"/>
        <v>0</v>
      </c>
      <c r="AB427" s="34">
        <f t="shared" si="76"/>
        <v>0</v>
      </c>
    </row>
    <row r="428" spans="1:28" hidden="1" x14ac:dyDescent="0.3">
      <c r="A428" t="str">
        <v/>
      </c>
      <c r="B428" s="8" t="s">
        <v>168</v>
      </c>
      <c r="C428" s="34">
        <f t="shared" ref="C428:AB428" si="77">IFERROR(INDEX(C$303:C$309,MATCH($C$421,$B$303:$B$309,0)),0)</f>
        <v>0</v>
      </c>
      <c r="D428" s="34">
        <f t="shared" si="77"/>
        <v>0</v>
      </c>
      <c r="E428" s="34">
        <f t="shared" si="77"/>
        <v>0</v>
      </c>
      <c r="F428" s="34">
        <f t="shared" si="77"/>
        <v>0</v>
      </c>
      <c r="G428" s="34">
        <f t="shared" si="77"/>
        <v>0</v>
      </c>
      <c r="H428" s="34">
        <f t="shared" si="77"/>
        <v>0</v>
      </c>
      <c r="I428" s="34">
        <f t="shared" si="77"/>
        <v>0</v>
      </c>
      <c r="J428" s="34">
        <f t="shared" si="77"/>
        <v>0</v>
      </c>
      <c r="K428" s="34">
        <f t="shared" si="77"/>
        <v>0</v>
      </c>
      <c r="L428" s="34">
        <f t="shared" si="77"/>
        <v>0</v>
      </c>
      <c r="M428" s="34">
        <f t="shared" si="77"/>
        <v>0</v>
      </c>
      <c r="N428" s="34">
        <f t="shared" si="77"/>
        <v>0</v>
      </c>
      <c r="O428" s="34">
        <f t="shared" si="77"/>
        <v>0</v>
      </c>
      <c r="P428" s="34">
        <f t="shared" si="77"/>
        <v>0</v>
      </c>
      <c r="Q428" s="34">
        <f t="shared" si="77"/>
        <v>0</v>
      </c>
      <c r="R428" s="34">
        <f t="shared" si="77"/>
        <v>0</v>
      </c>
      <c r="S428" s="34">
        <f t="shared" si="77"/>
        <v>0</v>
      </c>
      <c r="T428" s="34">
        <f t="shared" si="77"/>
        <v>0</v>
      </c>
      <c r="U428" s="34">
        <f t="shared" si="77"/>
        <v>0</v>
      </c>
      <c r="V428" s="34">
        <f t="shared" si="77"/>
        <v>0</v>
      </c>
      <c r="W428" s="34">
        <f t="shared" si="77"/>
        <v>0</v>
      </c>
      <c r="X428" s="34">
        <f t="shared" si="77"/>
        <v>0</v>
      </c>
      <c r="Y428" s="34">
        <f t="shared" si="77"/>
        <v>0</v>
      </c>
      <c r="Z428" s="34">
        <f t="shared" si="77"/>
        <v>0</v>
      </c>
      <c r="AA428" s="34">
        <f t="shared" si="77"/>
        <v>0</v>
      </c>
      <c r="AB428" s="34">
        <f t="shared" si="77"/>
        <v>0</v>
      </c>
    </row>
    <row r="429" spans="1:28" hidden="1" x14ac:dyDescent="0.3">
      <c r="A429" t="str">
        <v/>
      </c>
      <c r="B429" s="8" t="s">
        <v>169</v>
      </c>
      <c r="C429" s="58">
        <f t="shared" ref="C429:AB429" si="78">C$428*52</f>
        <v>0</v>
      </c>
      <c r="D429" s="58">
        <f t="shared" si="78"/>
        <v>0</v>
      </c>
      <c r="E429" s="58">
        <f t="shared" si="78"/>
        <v>0</v>
      </c>
      <c r="F429" s="58">
        <f t="shared" si="78"/>
        <v>0</v>
      </c>
      <c r="G429" s="58">
        <f t="shared" si="78"/>
        <v>0</v>
      </c>
      <c r="H429" s="58">
        <f t="shared" si="78"/>
        <v>0</v>
      </c>
      <c r="I429" s="58">
        <f t="shared" si="78"/>
        <v>0</v>
      </c>
      <c r="J429" s="58">
        <f t="shared" si="78"/>
        <v>0</v>
      </c>
      <c r="K429" s="58">
        <f t="shared" si="78"/>
        <v>0</v>
      </c>
      <c r="L429" s="58">
        <f t="shared" si="78"/>
        <v>0</v>
      </c>
      <c r="M429" s="58">
        <f t="shared" si="78"/>
        <v>0</v>
      </c>
      <c r="N429" s="58">
        <f t="shared" si="78"/>
        <v>0</v>
      </c>
      <c r="O429" s="58">
        <f t="shared" si="78"/>
        <v>0</v>
      </c>
      <c r="P429" s="58">
        <f t="shared" si="78"/>
        <v>0</v>
      </c>
      <c r="Q429" s="58">
        <f t="shared" si="78"/>
        <v>0</v>
      </c>
      <c r="R429" s="58">
        <f t="shared" si="78"/>
        <v>0</v>
      </c>
      <c r="S429" s="58">
        <f t="shared" si="78"/>
        <v>0</v>
      </c>
      <c r="T429" s="58">
        <f t="shared" si="78"/>
        <v>0</v>
      </c>
      <c r="U429" s="58">
        <f t="shared" si="78"/>
        <v>0</v>
      </c>
      <c r="V429" s="58">
        <f t="shared" si="78"/>
        <v>0</v>
      </c>
      <c r="W429" s="58">
        <f t="shared" si="78"/>
        <v>0</v>
      </c>
      <c r="X429" s="58">
        <f t="shared" si="78"/>
        <v>0</v>
      </c>
      <c r="Y429" s="58">
        <f t="shared" si="78"/>
        <v>0</v>
      </c>
      <c r="Z429" s="58">
        <f t="shared" si="78"/>
        <v>0</v>
      </c>
      <c r="AA429" s="58">
        <f t="shared" si="78"/>
        <v>0</v>
      </c>
      <c r="AB429" s="58">
        <f t="shared" si="78"/>
        <v>0</v>
      </c>
    </row>
    <row r="430" spans="1:28" hidden="1" x14ac:dyDescent="0.3">
      <c r="A430" t="str">
        <v/>
      </c>
      <c r="B430" s="8" t="s">
        <v>170</v>
      </c>
      <c r="C430" s="58">
        <f t="array" ref="C430:AB430">[2]!JDWoT($C$428:$AB$428,$C$426:$AB$426)*52</f>
        <v>0</v>
      </c>
      <c r="D430" s="58">
        <v>0</v>
      </c>
      <c r="E430" s="58">
        <v>0</v>
      </c>
      <c r="F430" s="58">
        <v>0</v>
      </c>
      <c r="G430" s="58">
        <v>0</v>
      </c>
      <c r="H430" s="58">
        <v>0</v>
      </c>
      <c r="I430" s="58">
        <v>0</v>
      </c>
      <c r="J430" s="58">
        <v>0</v>
      </c>
      <c r="K430" s="58">
        <v>0</v>
      </c>
      <c r="L430" s="58">
        <v>0</v>
      </c>
      <c r="M430" s="58">
        <v>0</v>
      </c>
      <c r="N430" s="58">
        <v>0</v>
      </c>
      <c r="O430" s="58">
        <v>0</v>
      </c>
      <c r="P430" s="58">
        <v>0</v>
      </c>
      <c r="Q430" s="58">
        <v>0</v>
      </c>
      <c r="R430" s="58">
        <v>0</v>
      </c>
      <c r="S430" s="58">
        <v>0</v>
      </c>
      <c r="T430" s="58">
        <v>0</v>
      </c>
      <c r="U430" s="58">
        <v>0</v>
      </c>
      <c r="V430" s="58">
        <v>0</v>
      </c>
      <c r="W430" s="58">
        <v>0</v>
      </c>
      <c r="X430" s="58">
        <v>0</v>
      </c>
      <c r="Y430" s="58">
        <v>0</v>
      </c>
      <c r="Z430" s="58">
        <v>0</v>
      </c>
      <c r="AA430" s="58">
        <v>0</v>
      </c>
      <c r="AB430" s="58">
        <v>0</v>
      </c>
    </row>
    <row r="431" spans="1:28" hidden="1" x14ac:dyDescent="0.3">
      <c r="A431" t="str">
        <v/>
      </c>
    </row>
    <row r="432" spans="1:28" hidden="1" x14ac:dyDescent="0.3">
      <c r="A432" t="str">
        <v/>
      </c>
      <c r="B432" t="str">
        <f>$C$423&amp;" per Patient / week"</f>
        <v xml:space="preserve"> per Patient / week</v>
      </c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idden="1" x14ac:dyDescent="0.3">
      <c r="A433" t="str">
        <v/>
      </c>
      <c r="B433" t="s">
        <v>171</v>
      </c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</row>
    <row r="434" spans="1:28" hidden="1" x14ac:dyDescent="0.3">
      <c r="A434" t="str">
        <v/>
      </c>
      <c r="B434" t="str">
        <f>"Total "&amp;$C$423</f>
        <v xml:space="preserve">Total </v>
      </c>
      <c r="C434" s="34">
        <f t="shared" ref="C434:AB434" si="79">C$433*C$432*C$430</f>
        <v>0</v>
      </c>
      <c r="D434" s="34">
        <f t="shared" si="79"/>
        <v>0</v>
      </c>
      <c r="E434" s="34">
        <f t="shared" si="79"/>
        <v>0</v>
      </c>
      <c r="F434" s="34">
        <f t="shared" si="79"/>
        <v>0</v>
      </c>
      <c r="G434" s="34">
        <f t="shared" si="79"/>
        <v>0</v>
      </c>
      <c r="H434" s="34">
        <f t="shared" si="79"/>
        <v>0</v>
      </c>
      <c r="I434" s="34">
        <f t="shared" si="79"/>
        <v>0</v>
      </c>
      <c r="J434" s="34">
        <f t="shared" si="79"/>
        <v>0</v>
      </c>
      <c r="K434" s="34">
        <f t="shared" si="79"/>
        <v>0</v>
      </c>
      <c r="L434" s="34">
        <f t="shared" si="79"/>
        <v>0</v>
      </c>
      <c r="M434" s="34">
        <f t="shared" si="79"/>
        <v>0</v>
      </c>
      <c r="N434" s="34">
        <f t="shared" si="79"/>
        <v>0</v>
      </c>
      <c r="O434" s="34">
        <f t="shared" si="79"/>
        <v>0</v>
      </c>
      <c r="P434" s="34">
        <f t="shared" si="79"/>
        <v>0</v>
      </c>
      <c r="Q434" s="34">
        <f t="shared" si="79"/>
        <v>0</v>
      </c>
      <c r="R434" s="34">
        <f t="shared" si="79"/>
        <v>0</v>
      </c>
      <c r="S434" s="34">
        <f t="shared" si="79"/>
        <v>0</v>
      </c>
      <c r="T434" s="34">
        <f t="shared" si="79"/>
        <v>0</v>
      </c>
      <c r="U434" s="34">
        <f t="shared" si="79"/>
        <v>0</v>
      </c>
      <c r="V434" s="34">
        <f t="shared" si="79"/>
        <v>0</v>
      </c>
      <c r="W434" s="34">
        <f t="shared" si="79"/>
        <v>0</v>
      </c>
      <c r="X434" s="34">
        <f t="shared" si="79"/>
        <v>0</v>
      </c>
      <c r="Y434" s="34">
        <f t="shared" si="79"/>
        <v>0</v>
      </c>
      <c r="Z434" s="34">
        <f t="shared" si="79"/>
        <v>0</v>
      </c>
      <c r="AA434" s="34">
        <f t="shared" si="79"/>
        <v>0</v>
      </c>
      <c r="AB434" s="34">
        <f t="shared" si="79"/>
        <v>0</v>
      </c>
    </row>
    <row r="435" spans="1:28" hidden="1" x14ac:dyDescent="0.3">
      <c r="A435" t="str">
        <v/>
      </c>
    </row>
    <row r="436" spans="1:28" hidden="1" x14ac:dyDescent="0.3">
      <c r="A436" t="str">
        <v/>
      </c>
      <c r="B436" t="s">
        <v>172</v>
      </c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</row>
    <row r="437" spans="1:28" hidden="1" x14ac:dyDescent="0.3">
      <c r="A437" t="str">
        <v/>
      </c>
      <c r="B437" t="str">
        <f>"Total Adjusted "&amp;$C$423</f>
        <v xml:space="preserve">Total Adjusted </v>
      </c>
      <c r="C437" s="58">
        <f t="shared" ref="C437:AB437" si="80">C$434/(1 - C$436)</f>
        <v>0</v>
      </c>
      <c r="D437" s="58">
        <f t="shared" si="80"/>
        <v>0</v>
      </c>
      <c r="E437" s="58">
        <f t="shared" si="80"/>
        <v>0</v>
      </c>
      <c r="F437" s="58">
        <f t="shared" si="80"/>
        <v>0</v>
      </c>
      <c r="G437" s="58">
        <f t="shared" si="80"/>
        <v>0</v>
      </c>
      <c r="H437" s="58">
        <f t="shared" si="80"/>
        <v>0</v>
      </c>
      <c r="I437" s="58">
        <f t="shared" si="80"/>
        <v>0</v>
      </c>
      <c r="J437" s="58">
        <f t="shared" si="80"/>
        <v>0</v>
      </c>
      <c r="K437" s="58">
        <f t="shared" si="80"/>
        <v>0</v>
      </c>
      <c r="L437" s="58">
        <f t="shared" si="80"/>
        <v>0</v>
      </c>
      <c r="M437" s="58">
        <f t="shared" si="80"/>
        <v>0</v>
      </c>
      <c r="N437" s="58">
        <f t="shared" si="80"/>
        <v>0</v>
      </c>
      <c r="O437" s="58">
        <f t="shared" si="80"/>
        <v>0</v>
      </c>
      <c r="P437" s="58">
        <f t="shared" si="80"/>
        <v>0</v>
      </c>
      <c r="Q437" s="58">
        <f t="shared" si="80"/>
        <v>0</v>
      </c>
      <c r="R437" s="58">
        <f t="shared" si="80"/>
        <v>0</v>
      </c>
      <c r="S437" s="58">
        <f t="shared" si="80"/>
        <v>0</v>
      </c>
      <c r="T437" s="58">
        <f t="shared" si="80"/>
        <v>0</v>
      </c>
      <c r="U437" s="58">
        <f t="shared" si="80"/>
        <v>0</v>
      </c>
      <c r="V437" s="58">
        <f t="shared" si="80"/>
        <v>0</v>
      </c>
      <c r="W437" s="58">
        <f t="shared" si="80"/>
        <v>0</v>
      </c>
      <c r="X437" s="58">
        <f t="shared" si="80"/>
        <v>0</v>
      </c>
      <c r="Y437" s="58">
        <f t="shared" si="80"/>
        <v>0</v>
      </c>
      <c r="Z437" s="58">
        <f t="shared" si="80"/>
        <v>0</v>
      </c>
      <c r="AA437" s="58">
        <f t="shared" si="80"/>
        <v>0</v>
      </c>
      <c r="AB437" s="58">
        <f t="shared" si="80"/>
        <v>0</v>
      </c>
    </row>
    <row r="438" spans="1:28" hidden="1" x14ac:dyDescent="0.3">
      <c r="A438" t="str">
        <v/>
      </c>
    </row>
    <row r="439" spans="1:28" hidden="1" x14ac:dyDescent="0.3">
      <c r="A439" t="str">
        <v/>
      </c>
      <c r="B439" s="8" t="s">
        <v>173</v>
      </c>
      <c r="C439" s="8" t="str">
        <f>"# "&amp;$C$423&amp;" / Pack"</f>
        <v>#  / Pack</v>
      </c>
    </row>
    <row r="440" spans="1:28" hidden="1" x14ac:dyDescent="0.3">
      <c r="A440" t="str">
        <v/>
      </c>
      <c r="B440" s="23"/>
      <c r="C440" s="23"/>
    </row>
    <row r="441" spans="1:28" hidden="1" x14ac:dyDescent="0.3">
      <c r="A441" t="str">
        <v/>
      </c>
      <c r="B441" s="23"/>
      <c r="C441" s="23"/>
    </row>
    <row r="442" spans="1:28" hidden="1" x14ac:dyDescent="0.3">
      <c r="A442" t="str">
        <v/>
      </c>
    </row>
    <row r="443" spans="1:28" hidden="1" x14ac:dyDescent="0.3">
      <c r="A443" t="str">
        <v/>
      </c>
      <c r="B443" s="8" t="s">
        <v>176</v>
      </c>
    </row>
    <row r="444" spans="1:28" hidden="1" x14ac:dyDescent="0.3">
      <c r="A444" t="str">
        <v/>
      </c>
      <c r="B444" t="str">
        <f t="shared" ref="B444:B445" si="81">$C$421&amp;" "&amp;$B440&amp;": "&amp;$C440&amp;" "&amp;$C$423</f>
        <v xml:space="preserve"> :  </v>
      </c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</row>
    <row r="445" spans="1:28" hidden="1" x14ac:dyDescent="0.3">
      <c r="A445" t="str">
        <v/>
      </c>
      <c r="B445" t="str">
        <f t="shared" si="81"/>
        <v xml:space="preserve"> :  </v>
      </c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</row>
    <row r="446" spans="1:28" hidden="1" x14ac:dyDescent="0.3">
      <c r="A446" t="str">
        <v/>
      </c>
      <c r="C446" s="63">
        <f t="shared" ref="C446:AB446" si="82">SUM(C444:C445)</f>
        <v>0</v>
      </c>
      <c r="D446" s="63">
        <f t="shared" si="82"/>
        <v>0</v>
      </c>
      <c r="E446" s="63">
        <f t="shared" si="82"/>
        <v>0</v>
      </c>
      <c r="F446" s="63">
        <f t="shared" si="82"/>
        <v>0</v>
      </c>
      <c r="G446" s="63">
        <f t="shared" si="82"/>
        <v>0</v>
      </c>
      <c r="H446" s="63">
        <f t="shared" si="82"/>
        <v>0</v>
      </c>
      <c r="I446" s="63">
        <f t="shared" si="82"/>
        <v>0</v>
      </c>
      <c r="J446" s="63">
        <f t="shared" si="82"/>
        <v>0</v>
      </c>
      <c r="K446" s="63">
        <f t="shared" si="82"/>
        <v>0</v>
      </c>
      <c r="L446" s="63">
        <f t="shared" si="82"/>
        <v>0</v>
      </c>
      <c r="M446" s="63">
        <f t="shared" si="82"/>
        <v>0</v>
      </c>
      <c r="N446" s="63">
        <f t="shared" si="82"/>
        <v>0</v>
      </c>
      <c r="O446" s="63">
        <f t="shared" si="82"/>
        <v>0</v>
      </c>
      <c r="P446" s="63">
        <f t="shared" si="82"/>
        <v>0</v>
      </c>
      <c r="Q446" s="63">
        <f t="shared" si="82"/>
        <v>0</v>
      </c>
      <c r="R446" s="63">
        <f t="shared" si="82"/>
        <v>0</v>
      </c>
      <c r="S446" s="63">
        <f t="shared" si="82"/>
        <v>0</v>
      </c>
      <c r="T446" s="63">
        <f t="shared" si="82"/>
        <v>0</v>
      </c>
      <c r="U446" s="63">
        <f t="shared" si="82"/>
        <v>0</v>
      </c>
      <c r="V446" s="63">
        <f t="shared" si="82"/>
        <v>0</v>
      </c>
      <c r="W446" s="63">
        <f t="shared" si="82"/>
        <v>0</v>
      </c>
      <c r="X446" s="63">
        <f t="shared" si="82"/>
        <v>0</v>
      </c>
      <c r="Y446" s="63">
        <f t="shared" si="82"/>
        <v>0</v>
      </c>
      <c r="Z446" s="63">
        <f t="shared" si="82"/>
        <v>0</v>
      </c>
      <c r="AA446" s="63">
        <f t="shared" si="82"/>
        <v>0</v>
      </c>
      <c r="AB446" s="63">
        <f t="shared" si="82"/>
        <v>0</v>
      </c>
    </row>
    <row r="447" spans="1:28" hidden="1" x14ac:dyDescent="0.3">
      <c r="A447" t="str">
        <v/>
      </c>
    </row>
    <row r="448" spans="1:28" hidden="1" x14ac:dyDescent="0.3">
      <c r="A448" t="str">
        <v/>
      </c>
      <c r="B448" s="8" t="s">
        <v>177</v>
      </c>
    </row>
    <row r="449" spans="1:28" hidden="1" x14ac:dyDescent="0.3">
      <c r="A449" t="str">
        <v/>
      </c>
      <c r="B449" t="str">
        <f t="shared" ref="B449:B450" si="83">$B444</f>
        <v xml:space="preserve"> :  </v>
      </c>
      <c r="C449" s="34">
        <f t="shared" ref="C449:AB450" si="84">IFERROR(C$437*($C440*C444/(SUMPRODUCT($C$440:$C$441,C$444:C$445))/$C440),0)</f>
        <v>0</v>
      </c>
      <c r="D449" s="34">
        <f t="shared" si="84"/>
        <v>0</v>
      </c>
      <c r="E449" s="34">
        <f t="shared" si="84"/>
        <v>0</v>
      </c>
      <c r="F449" s="34">
        <f t="shared" si="84"/>
        <v>0</v>
      </c>
      <c r="G449" s="34">
        <f t="shared" si="84"/>
        <v>0</v>
      </c>
      <c r="H449" s="34">
        <f t="shared" si="84"/>
        <v>0</v>
      </c>
      <c r="I449" s="34">
        <f t="shared" si="84"/>
        <v>0</v>
      </c>
      <c r="J449" s="34">
        <f t="shared" si="84"/>
        <v>0</v>
      </c>
      <c r="K449" s="34">
        <f t="shared" si="84"/>
        <v>0</v>
      </c>
      <c r="L449" s="34">
        <f t="shared" si="84"/>
        <v>0</v>
      </c>
      <c r="M449" s="34">
        <f t="shared" si="84"/>
        <v>0</v>
      </c>
      <c r="N449" s="34">
        <f t="shared" si="84"/>
        <v>0</v>
      </c>
      <c r="O449" s="34">
        <f t="shared" si="84"/>
        <v>0</v>
      </c>
      <c r="P449" s="34">
        <f t="shared" si="84"/>
        <v>0</v>
      </c>
      <c r="Q449" s="34">
        <f t="shared" si="84"/>
        <v>0</v>
      </c>
      <c r="R449" s="34">
        <f t="shared" si="84"/>
        <v>0</v>
      </c>
      <c r="S449" s="34">
        <f t="shared" si="84"/>
        <v>0</v>
      </c>
      <c r="T449" s="34">
        <f t="shared" si="84"/>
        <v>0</v>
      </c>
      <c r="U449" s="34">
        <f t="shared" si="84"/>
        <v>0</v>
      </c>
      <c r="V449" s="34">
        <f t="shared" si="84"/>
        <v>0</v>
      </c>
      <c r="W449" s="34">
        <f t="shared" si="84"/>
        <v>0</v>
      </c>
      <c r="X449" s="34">
        <f t="shared" si="84"/>
        <v>0</v>
      </c>
      <c r="Y449" s="34">
        <f t="shared" si="84"/>
        <v>0</v>
      </c>
      <c r="Z449" s="34">
        <f t="shared" si="84"/>
        <v>0</v>
      </c>
      <c r="AA449" s="34">
        <f t="shared" si="84"/>
        <v>0</v>
      </c>
      <c r="AB449" s="34">
        <f t="shared" si="84"/>
        <v>0</v>
      </c>
    </row>
    <row r="450" spans="1:28" hidden="1" x14ac:dyDescent="0.3">
      <c r="A450" t="str">
        <v/>
      </c>
      <c r="B450" t="str">
        <f t="shared" si="83"/>
        <v xml:space="preserve"> :  </v>
      </c>
      <c r="C450" s="34">
        <f t="shared" si="84"/>
        <v>0</v>
      </c>
      <c r="D450" s="34">
        <f t="shared" si="84"/>
        <v>0</v>
      </c>
      <c r="E450" s="34">
        <f t="shared" si="84"/>
        <v>0</v>
      </c>
      <c r="F450" s="34">
        <f t="shared" si="84"/>
        <v>0</v>
      </c>
      <c r="G450" s="34">
        <f t="shared" si="84"/>
        <v>0</v>
      </c>
      <c r="H450" s="34">
        <f t="shared" si="84"/>
        <v>0</v>
      </c>
      <c r="I450" s="34">
        <f t="shared" si="84"/>
        <v>0</v>
      </c>
      <c r="J450" s="34">
        <f t="shared" si="84"/>
        <v>0</v>
      </c>
      <c r="K450" s="34">
        <f t="shared" si="84"/>
        <v>0</v>
      </c>
      <c r="L450" s="34">
        <f t="shared" si="84"/>
        <v>0</v>
      </c>
      <c r="M450" s="34">
        <f t="shared" si="84"/>
        <v>0</v>
      </c>
      <c r="N450" s="34">
        <f t="shared" si="84"/>
        <v>0</v>
      </c>
      <c r="O450" s="34">
        <f t="shared" si="84"/>
        <v>0</v>
      </c>
      <c r="P450" s="34">
        <f t="shared" si="84"/>
        <v>0</v>
      </c>
      <c r="Q450" s="34">
        <f t="shared" si="84"/>
        <v>0</v>
      </c>
      <c r="R450" s="34">
        <f t="shared" si="84"/>
        <v>0</v>
      </c>
      <c r="S450" s="34">
        <f t="shared" si="84"/>
        <v>0</v>
      </c>
      <c r="T450" s="34">
        <f t="shared" si="84"/>
        <v>0</v>
      </c>
      <c r="U450" s="34">
        <f t="shared" si="84"/>
        <v>0</v>
      </c>
      <c r="V450" s="34">
        <f t="shared" si="84"/>
        <v>0</v>
      </c>
      <c r="W450" s="34">
        <f t="shared" si="84"/>
        <v>0</v>
      </c>
      <c r="X450" s="34">
        <f t="shared" si="84"/>
        <v>0</v>
      </c>
      <c r="Y450" s="34">
        <f t="shared" si="84"/>
        <v>0</v>
      </c>
      <c r="Z450" s="34">
        <f t="shared" si="84"/>
        <v>0</v>
      </c>
      <c r="AA450" s="34">
        <f t="shared" si="84"/>
        <v>0</v>
      </c>
      <c r="AB450" s="34">
        <f t="shared" si="84"/>
        <v>0</v>
      </c>
    </row>
    <row r="451" spans="1:28" hidden="1" x14ac:dyDescent="0.3">
      <c r="A451" t="str">
        <v/>
      </c>
      <c r="C451" s="52">
        <f t="shared" ref="C451:AB451" si="85">SUM(C449:C450)</f>
        <v>0</v>
      </c>
      <c r="D451" s="52">
        <f t="shared" si="85"/>
        <v>0</v>
      </c>
      <c r="E451" s="52">
        <f t="shared" si="85"/>
        <v>0</v>
      </c>
      <c r="F451" s="52">
        <f t="shared" si="85"/>
        <v>0</v>
      </c>
      <c r="G451" s="52">
        <f t="shared" si="85"/>
        <v>0</v>
      </c>
      <c r="H451" s="52">
        <f t="shared" si="85"/>
        <v>0</v>
      </c>
      <c r="I451" s="52">
        <f t="shared" si="85"/>
        <v>0</v>
      </c>
      <c r="J451" s="52">
        <f t="shared" si="85"/>
        <v>0</v>
      </c>
      <c r="K451" s="52">
        <f t="shared" si="85"/>
        <v>0</v>
      </c>
      <c r="L451" s="52">
        <f t="shared" si="85"/>
        <v>0</v>
      </c>
      <c r="M451" s="52">
        <f t="shared" si="85"/>
        <v>0</v>
      </c>
      <c r="N451" s="52">
        <f t="shared" si="85"/>
        <v>0</v>
      </c>
      <c r="O451" s="52">
        <f t="shared" si="85"/>
        <v>0</v>
      </c>
      <c r="P451" s="52">
        <f t="shared" si="85"/>
        <v>0</v>
      </c>
      <c r="Q451" s="52">
        <f t="shared" si="85"/>
        <v>0</v>
      </c>
      <c r="R451" s="52">
        <f t="shared" si="85"/>
        <v>0</v>
      </c>
      <c r="S451" s="52">
        <f t="shared" si="85"/>
        <v>0</v>
      </c>
      <c r="T451" s="52">
        <f t="shared" si="85"/>
        <v>0</v>
      </c>
      <c r="U451" s="52">
        <f t="shared" si="85"/>
        <v>0</v>
      </c>
      <c r="V451" s="52">
        <f t="shared" si="85"/>
        <v>0</v>
      </c>
      <c r="W451" s="52">
        <f t="shared" si="85"/>
        <v>0</v>
      </c>
      <c r="X451" s="52">
        <f t="shared" si="85"/>
        <v>0</v>
      </c>
      <c r="Y451" s="52">
        <f t="shared" si="85"/>
        <v>0</v>
      </c>
      <c r="Z451" s="52">
        <f t="shared" si="85"/>
        <v>0</v>
      </c>
      <c r="AA451" s="52">
        <f t="shared" si="85"/>
        <v>0</v>
      </c>
      <c r="AB451" s="52">
        <f t="shared" si="85"/>
        <v>0</v>
      </c>
    </row>
    <row r="452" spans="1:28" hidden="1" x14ac:dyDescent="0.3">
      <c r="A452" t="str">
        <v/>
      </c>
      <c r="B452" s="8" t="s">
        <v>178</v>
      </c>
    </row>
    <row r="453" spans="1:28" hidden="1" x14ac:dyDescent="0.3">
      <c r="A453" t="str">
        <v/>
      </c>
      <c r="B453" t="str">
        <f t="shared" ref="B453:B454" si="86">$B444</f>
        <v xml:space="preserve"> :  </v>
      </c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idden="1" x14ac:dyDescent="0.3">
      <c r="A454" t="str">
        <v/>
      </c>
      <c r="B454" t="str">
        <f t="shared" si="86"/>
        <v xml:space="preserve"> :  </v>
      </c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idden="1" x14ac:dyDescent="0.3">
      <c r="A455" t="str">
        <v/>
      </c>
    </row>
    <row r="456" spans="1:28" hidden="1" x14ac:dyDescent="0.3">
      <c r="A456" t="str">
        <v/>
      </c>
      <c r="B456" s="8" t="s">
        <v>179</v>
      </c>
    </row>
    <row r="457" spans="1:28" hidden="1" x14ac:dyDescent="0.3">
      <c r="A457" t="str">
        <v/>
      </c>
      <c r="B457" t="str">
        <f t="shared" ref="B457:B458" si="87">$B453</f>
        <v xml:space="preserve"> :  </v>
      </c>
      <c r="C457" s="64">
        <f t="shared" ref="C457:AB458" si="88">C449*C453</f>
        <v>0</v>
      </c>
      <c r="D457" s="64">
        <f t="shared" si="88"/>
        <v>0</v>
      </c>
      <c r="E457" s="64">
        <f t="shared" si="88"/>
        <v>0</v>
      </c>
      <c r="F457" s="64">
        <f t="shared" si="88"/>
        <v>0</v>
      </c>
      <c r="G457" s="64">
        <f t="shared" si="88"/>
        <v>0</v>
      </c>
      <c r="H457" s="64">
        <f t="shared" si="88"/>
        <v>0</v>
      </c>
      <c r="I457" s="64">
        <f t="shared" si="88"/>
        <v>0</v>
      </c>
      <c r="J457" s="64">
        <f t="shared" si="88"/>
        <v>0</v>
      </c>
      <c r="K457" s="64">
        <f t="shared" si="88"/>
        <v>0</v>
      </c>
      <c r="L457" s="64">
        <f t="shared" si="88"/>
        <v>0</v>
      </c>
      <c r="M457" s="64">
        <f t="shared" si="88"/>
        <v>0</v>
      </c>
      <c r="N457" s="64">
        <f t="shared" si="88"/>
        <v>0</v>
      </c>
      <c r="O457" s="64">
        <f t="shared" si="88"/>
        <v>0</v>
      </c>
      <c r="P457" s="64">
        <f t="shared" si="88"/>
        <v>0</v>
      </c>
      <c r="Q457" s="64">
        <f t="shared" si="88"/>
        <v>0</v>
      </c>
      <c r="R457" s="64">
        <f t="shared" si="88"/>
        <v>0</v>
      </c>
      <c r="S457" s="64">
        <f t="shared" si="88"/>
        <v>0</v>
      </c>
      <c r="T457" s="64">
        <f t="shared" si="88"/>
        <v>0</v>
      </c>
      <c r="U457" s="64">
        <f t="shared" si="88"/>
        <v>0</v>
      </c>
      <c r="V457" s="64">
        <f t="shared" si="88"/>
        <v>0</v>
      </c>
      <c r="W457" s="64">
        <f t="shared" si="88"/>
        <v>0</v>
      </c>
      <c r="X457" s="64">
        <f t="shared" si="88"/>
        <v>0</v>
      </c>
      <c r="Y457" s="64">
        <f t="shared" si="88"/>
        <v>0</v>
      </c>
      <c r="Z457" s="64">
        <f t="shared" si="88"/>
        <v>0</v>
      </c>
      <c r="AA457" s="64">
        <f t="shared" si="88"/>
        <v>0</v>
      </c>
      <c r="AB457" s="64">
        <f t="shared" si="88"/>
        <v>0</v>
      </c>
    </row>
    <row r="458" spans="1:28" hidden="1" x14ac:dyDescent="0.3">
      <c r="A458" t="str">
        <v/>
      </c>
      <c r="B458" t="str">
        <f t="shared" si="87"/>
        <v xml:space="preserve"> :  </v>
      </c>
      <c r="C458" s="64">
        <f t="shared" si="88"/>
        <v>0</v>
      </c>
      <c r="D458" s="64">
        <f t="shared" si="88"/>
        <v>0</v>
      </c>
      <c r="E458" s="64">
        <f t="shared" si="88"/>
        <v>0</v>
      </c>
      <c r="F458" s="64">
        <f t="shared" si="88"/>
        <v>0</v>
      </c>
      <c r="G458" s="64">
        <f t="shared" si="88"/>
        <v>0</v>
      </c>
      <c r="H458" s="64">
        <f t="shared" si="88"/>
        <v>0</v>
      </c>
      <c r="I458" s="64">
        <f t="shared" si="88"/>
        <v>0</v>
      </c>
      <c r="J458" s="64">
        <f t="shared" si="88"/>
        <v>0</v>
      </c>
      <c r="K458" s="64">
        <f t="shared" si="88"/>
        <v>0</v>
      </c>
      <c r="L458" s="64">
        <f t="shared" si="88"/>
        <v>0</v>
      </c>
      <c r="M458" s="64">
        <f t="shared" si="88"/>
        <v>0</v>
      </c>
      <c r="N458" s="64">
        <f t="shared" si="88"/>
        <v>0</v>
      </c>
      <c r="O458" s="64">
        <f t="shared" si="88"/>
        <v>0</v>
      </c>
      <c r="P458" s="64">
        <f t="shared" si="88"/>
        <v>0</v>
      </c>
      <c r="Q458" s="64">
        <f t="shared" si="88"/>
        <v>0</v>
      </c>
      <c r="R458" s="64">
        <f t="shared" si="88"/>
        <v>0</v>
      </c>
      <c r="S458" s="64">
        <f t="shared" si="88"/>
        <v>0</v>
      </c>
      <c r="T458" s="64">
        <f t="shared" si="88"/>
        <v>0</v>
      </c>
      <c r="U458" s="64">
        <f t="shared" si="88"/>
        <v>0</v>
      </c>
      <c r="V458" s="64">
        <f t="shared" si="88"/>
        <v>0</v>
      </c>
      <c r="W458" s="64">
        <f t="shared" si="88"/>
        <v>0</v>
      </c>
      <c r="X458" s="64">
        <f t="shared" si="88"/>
        <v>0</v>
      </c>
      <c r="Y458" s="64">
        <f t="shared" si="88"/>
        <v>0</v>
      </c>
      <c r="Z458" s="64">
        <f t="shared" si="88"/>
        <v>0</v>
      </c>
      <c r="AA458" s="64">
        <f t="shared" si="88"/>
        <v>0</v>
      </c>
      <c r="AB458" s="64">
        <f t="shared" si="88"/>
        <v>0</v>
      </c>
    </row>
    <row r="459" spans="1:28" hidden="1" x14ac:dyDescent="0.3">
      <c r="A459" t="str">
        <v/>
      </c>
      <c r="C459" s="65">
        <f t="shared" ref="C459:AB459" si="89">SUM(C457:C458)</f>
        <v>0</v>
      </c>
      <c r="D459" s="65">
        <f t="shared" si="89"/>
        <v>0</v>
      </c>
      <c r="E459" s="65">
        <f t="shared" si="89"/>
        <v>0</v>
      </c>
      <c r="F459" s="65">
        <f t="shared" si="89"/>
        <v>0</v>
      </c>
      <c r="G459" s="65">
        <f t="shared" si="89"/>
        <v>0</v>
      </c>
      <c r="H459" s="65">
        <f t="shared" si="89"/>
        <v>0</v>
      </c>
      <c r="I459" s="65">
        <f t="shared" si="89"/>
        <v>0</v>
      </c>
      <c r="J459" s="65">
        <f t="shared" si="89"/>
        <v>0</v>
      </c>
      <c r="K459" s="65">
        <f t="shared" si="89"/>
        <v>0</v>
      </c>
      <c r="L459" s="65">
        <f t="shared" si="89"/>
        <v>0</v>
      </c>
      <c r="M459" s="65">
        <f t="shared" si="89"/>
        <v>0</v>
      </c>
      <c r="N459" s="65">
        <f t="shared" si="89"/>
        <v>0</v>
      </c>
      <c r="O459" s="65">
        <f t="shared" si="89"/>
        <v>0</v>
      </c>
      <c r="P459" s="65">
        <f t="shared" si="89"/>
        <v>0</v>
      </c>
      <c r="Q459" s="65">
        <f t="shared" si="89"/>
        <v>0</v>
      </c>
      <c r="R459" s="65">
        <f t="shared" si="89"/>
        <v>0</v>
      </c>
      <c r="S459" s="65">
        <f t="shared" si="89"/>
        <v>0</v>
      </c>
      <c r="T459" s="65">
        <f t="shared" si="89"/>
        <v>0</v>
      </c>
      <c r="U459" s="65">
        <f t="shared" si="89"/>
        <v>0</v>
      </c>
      <c r="V459" s="65">
        <f t="shared" si="89"/>
        <v>0</v>
      </c>
      <c r="W459" s="65">
        <f t="shared" si="89"/>
        <v>0</v>
      </c>
      <c r="X459" s="65">
        <f t="shared" si="89"/>
        <v>0</v>
      </c>
      <c r="Y459" s="65">
        <f t="shared" si="89"/>
        <v>0</v>
      </c>
      <c r="Z459" s="65">
        <f t="shared" si="89"/>
        <v>0</v>
      </c>
      <c r="AA459" s="65">
        <f t="shared" si="89"/>
        <v>0</v>
      </c>
      <c r="AB459" s="65">
        <f t="shared" si="89"/>
        <v>0</v>
      </c>
    </row>
    <row r="460" spans="1:28" hidden="1" x14ac:dyDescent="0.3">
      <c r="A460" t="str">
        <v/>
      </c>
    </row>
    <row r="461" spans="1:28" hidden="1" x14ac:dyDescent="0.3">
      <c r="A461" t="str">
        <v/>
      </c>
      <c r="B461" s="8" t="s">
        <v>180</v>
      </c>
    </row>
    <row r="462" spans="1:28" hidden="1" x14ac:dyDescent="0.3">
      <c r="A462" t="str">
        <v/>
      </c>
      <c r="B462" t="str">
        <f t="shared" ref="B462:B463" si="90">$B453</f>
        <v xml:space="preserve"> :  </v>
      </c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</row>
    <row r="463" spans="1:28" hidden="1" x14ac:dyDescent="0.3">
      <c r="A463" t="str">
        <v/>
      </c>
      <c r="B463" t="str">
        <f t="shared" si="90"/>
        <v xml:space="preserve"> :  </v>
      </c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</row>
    <row r="464" spans="1:28" hidden="1" x14ac:dyDescent="0.3">
      <c r="A464" t="str">
        <v/>
      </c>
    </row>
    <row r="465" spans="1:28" hidden="1" x14ac:dyDescent="0.3">
      <c r="A465" t="str">
        <v/>
      </c>
    </row>
    <row r="466" spans="1:28" hidden="1" x14ac:dyDescent="0.3">
      <c r="A466" t="str">
        <v/>
      </c>
      <c r="B466" s="8" t="s">
        <v>181</v>
      </c>
    </row>
    <row r="467" spans="1:28" hidden="1" x14ac:dyDescent="0.3">
      <c r="A467" t="str">
        <v/>
      </c>
      <c r="B467" t="str">
        <f t="shared" ref="B467:B468" si="91">$B453</f>
        <v xml:space="preserve"> :  </v>
      </c>
      <c r="C467" s="64">
        <f t="shared" ref="C467:AB468" si="92">C457*(1-C462)</f>
        <v>0</v>
      </c>
      <c r="D467" s="64">
        <f t="shared" si="92"/>
        <v>0</v>
      </c>
      <c r="E467" s="64">
        <f t="shared" si="92"/>
        <v>0</v>
      </c>
      <c r="F467" s="64">
        <f t="shared" si="92"/>
        <v>0</v>
      </c>
      <c r="G467" s="64">
        <f t="shared" si="92"/>
        <v>0</v>
      </c>
      <c r="H467" s="64">
        <f t="shared" si="92"/>
        <v>0</v>
      </c>
      <c r="I467" s="64">
        <f t="shared" si="92"/>
        <v>0</v>
      </c>
      <c r="J467" s="64">
        <f t="shared" si="92"/>
        <v>0</v>
      </c>
      <c r="K467" s="64">
        <f t="shared" si="92"/>
        <v>0</v>
      </c>
      <c r="L467" s="64">
        <f t="shared" si="92"/>
        <v>0</v>
      </c>
      <c r="M467" s="64">
        <f t="shared" si="92"/>
        <v>0</v>
      </c>
      <c r="N467" s="64">
        <f t="shared" si="92"/>
        <v>0</v>
      </c>
      <c r="O467" s="64">
        <f t="shared" si="92"/>
        <v>0</v>
      </c>
      <c r="P467" s="64">
        <f t="shared" si="92"/>
        <v>0</v>
      </c>
      <c r="Q467" s="64">
        <f t="shared" si="92"/>
        <v>0</v>
      </c>
      <c r="R467" s="64">
        <f t="shared" si="92"/>
        <v>0</v>
      </c>
      <c r="S467" s="64">
        <f t="shared" si="92"/>
        <v>0</v>
      </c>
      <c r="T467" s="64">
        <f t="shared" si="92"/>
        <v>0</v>
      </c>
      <c r="U467" s="64">
        <f t="shared" si="92"/>
        <v>0</v>
      </c>
      <c r="V467" s="64">
        <f t="shared" si="92"/>
        <v>0</v>
      </c>
      <c r="W467" s="64">
        <f t="shared" si="92"/>
        <v>0</v>
      </c>
      <c r="X467" s="64">
        <f t="shared" si="92"/>
        <v>0</v>
      </c>
      <c r="Y467" s="64">
        <f t="shared" si="92"/>
        <v>0</v>
      </c>
      <c r="Z467" s="64">
        <f t="shared" si="92"/>
        <v>0</v>
      </c>
      <c r="AA467" s="64">
        <f t="shared" si="92"/>
        <v>0</v>
      </c>
      <c r="AB467" s="64">
        <f t="shared" si="92"/>
        <v>0</v>
      </c>
    </row>
    <row r="468" spans="1:28" hidden="1" x14ac:dyDescent="0.3">
      <c r="A468" t="str">
        <v/>
      </c>
      <c r="B468" t="str">
        <f t="shared" si="91"/>
        <v xml:space="preserve"> :  </v>
      </c>
      <c r="C468" s="64">
        <f t="shared" si="92"/>
        <v>0</v>
      </c>
      <c r="D468" s="64">
        <f t="shared" si="92"/>
        <v>0</v>
      </c>
      <c r="E468" s="64">
        <f t="shared" si="92"/>
        <v>0</v>
      </c>
      <c r="F468" s="64">
        <f t="shared" si="92"/>
        <v>0</v>
      </c>
      <c r="G468" s="64">
        <f t="shared" si="92"/>
        <v>0</v>
      </c>
      <c r="H468" s="64">
        <f t="shared" si="92"/>
        <v>0</v>
      </c>
      <c r="I468" s="64">
        <f t="shared" si="92"/>
        <v>0</v>
      </c>
      <c r="J468" s="64">
        <f t="shared" si="92"/>
        <v>0</v>
      </c>
      <c r="K468" s="64">
        <f t="shared" si="92"/>
        <v>0</v>
      </c>
      <c r="L468" s="64">
        <f t="shared" si="92"/>
        <v>0</v>
      </c>
      <c r="M468" s="64">
        <f t="shared" si="92"/>
        <v>0</v>
      </c>
      <c r="N468" s="64">
        <f t="shared" si="92"/>
        <v>0</v>
      </c>
      <c r="O468" s="64">
        <f t="shared" si="92"/>
        <v>0</v>
      </c>
      <c r="P468" s="64">
        <f t="shared" si="92"/>
        <v>0</v>
      </c>
      <c r="Q468" s="64">
        <f t="shared" si="92"/>
        <v>0</v>
      </c>
      <c r="R468" s="64">
        <f t="shared" si="92"/>
        <v>0</v>
      </c>
      <c r="S468" s="64">
        <f t="shared" si="92"/>
        <v>0</v>
      </c>
      <c r="T468" s="64">
        <f t="shared" si="92"/>
        <v>0</v>
      </c>
      <c r="U468" s="64">
        <f t="shared" si="92"/>
        <v>0</v>
      </c>
      <c r="V468" s="64">
        <f t="shared" si="92"/>
        <v>0</v>
      </c>
      <c r="W468" s="64">
        <f t="shared" si="92"/>
        <v>0</v>
      </c>
      <c r="X468" s="64">
        <f t="shared" si="92"/>
        <v>0</v>
      </c>
      <c r="Y468" s="64">
        <f t="shared" si="92"/>
        <v>0</v>
      </c>
      <c r="Z468" s="64">
        <f t="shared" si="92"/>
        <v>0</v>
      </c>
      <c r="AA468" s="64">
        <f t="shared" si="92"/>
        <v>0</v>
      </c>
      <c r="AB468" s="64">
        <f t="shared" si="92"/>
        <v>0</v>
      </c>
    </row>
    <row r="469" spans="1:28" hidden="1" x14ac:dyDescent="0.3">
      <c r="A469" t="str">
        <v/>
      </c>
      <c r="C469" s="65">
        <f t="shared" ref="C469:AB469" si="93">SUM(C467:C468)</f>
        <v>0</v>
      </c>
      <c r="D469" s="65">
        <f t="shared" si="93"/>
        <v>0</v>
      </c>
      <c r="E469" s="65">
        <f t="shared" si="93"/>
        <v>0</v>
      </c>
      <c r="F469" s="65">
        <f t="shared" si="93"/>
        <v>0</v>
      </c>
      <c r="G469" s="65">
        <f t="shared" si="93"/>
        <v>0</v>
      </c>
      <c r="H469" s="65">
        <f t="shared" si="93"/>
        <v>0</v>
      </c>
      <c r="I469" s="65">
        <f t="shared" si="93"/>
        <v>0</v>
      </c>
      <c r="J469" s="65">
        <f t="shared" si="93"/>
        <v>0</v>
      </c>
      <c r="K469" s="65">
        <f t="shared" si="93"/>
        <v>0</v>
      </c>
      <c r="L469" s="65">
        <f t="shared" si="93"/>
        <v>0</v>
      </c>
      <c r="M469" s="65">
        <f t="shared" si="93"/>
        <v>0</v>
      </c>
      <c r="N469" s="65">
        <f t="shared" si="93"/>
        <v>0</v>
      </c>
      <c r="O469" s="65">
        <f t="shared" si="93"/>
        <v>0</v>
      </c>
      <c r="P469" s="65">
        <f t="shared" si="93"/>
        <v>0</v>
      </c>
      <c r="Q469" s="65">
        <f t="shared" si="93"/>
        <v>0</v>
      </c>
      <c r="R469" s="65">
        <f t="shared" si="93"/>
        <v>0</v>
      </c>
      <c r="S469" s="65">
        <f t="shared" si="93"/>
        <v>0</v>
      </c>
      <c r="T469" s="65">
        <f t="shared" si="93"/>
        <v>0</v>
      </c>
      <c r="U469" s="65">
        <f t="shared" si="93"/>
        <v>0</v>
      </c>
      <c r="V469" s="65">
        <f t="shared" si="93"/>
        <v>0</v>
      </c>
      <c r="W469" s="65">
        <f t="shared" si="93"/>
        <v>0</v>
      </c>
      <c r="X469" s="65">
        <f t="shared" si="93"/>
        <v>0</v>
      </c>
      <c r="Y469" s="65">
        <f t="shared" si="93"/>
        <v>0</v>
      </c>
      <c r="Z469" s="65">
        <f t="shared" si="93"/>
        <v>0</v>
      </c>
      <c r="AA469" s="65">
        <f t="shared" si="93"/>
        <v>0</v>
      </c>
      <c r="AB469" s="65">
        <f t="shared" si="93"/>
        <v>0</v>
      </c>
    </row>
    <row r="470" spans="1:28" hidden="1" x14ac:dyDescent="0.3">
      <c r="A470" t="str">
        <v/>
      </c>
    </row>
    <row r="471" spans="1:28" hidden="1" x14ac:dyDescent="0.3">
      <c r="A471" t="str">
        <v/>
      </c>
    </row>
    <row r="472" spans="1:28" ht="16.8" hidden="1" x14ac:dyDescent="0.4">
      <c r="A472" t="str">
        <v/>
      </c>
      <c r="B472" s="59" t="str">
        <f>"Product: "&amp;$C$474</f>
        <v xml:space="preserve">Product: </v>
      </c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</row>
    <row r="473" spans="1:28" hidden="1" x14ac:dyDescent="0.3">
      <c r="A473" t="str">
        <v/>
      </c>
    </row>
    <row r="474" spans="1:28" hidden="1" x14ac:dyDescent="0.3">
      <c r="A474" t="str">
        <v/>
      </c>
      <c r="B474" t="s">
        <v>163</v>
      </c>
      <c r="C474" s="23"/>
    </row>
    <row r="475" spans="1:28" hidden="1" x14ac:dyDescent="0.3">
      <c r="A475" t="str">
        <v/>
      </c>
    </row>
    <row r="476" spans="1:28" hidden="1" x14ac:dyDescent="0.3">
      <c r="A476" t="str">
        <v/>
      </c>
      <c r="B476" t="s">
        <v>164</v>
      </c>
      <c r="C476" s="23"/>
    </row>
    <row r="477" spans="1:28" hidden="1" x14ac:dyDescent="0.3">
      <c r="A477" t="str">
        <v/>
      </c>
    </row>
    <row r="478" spans="1:28" ht="16.8" hidden="1" x14ac:dyDescent="0.4">
      <c r="A478" t="str">
        <v/>
      </c>
      <c r="C478" s="57">
        <f t="shared" ref="C478:AB478" si="94">C$36</f>
        <v>2017</v>
      </c>
      <c r="D478" s="57">
        <f t="shared" si="94"/>
        <v>2018</v>
      </c>
      <c r="E478" s="57">
        <f t="shared" si="94"/>
        <v>2019</v>
      </c>
      <c r="F478" s="57">
        <f t="shared" si="94"/>
        <v>2020</v>
      </c>
      <c r="G478" s="57">
        <f t="shared" si="94"/>
        <v>2021</v>
      </c>
      <c r="H478" s="57">
        <f t="shared" si="94"/>
        <v>2022</v>
      </c>
      <c r="I478" s="57">
        <f t="shared" si="94"/>
        <v>2023</v>
      </c>
      <c r="J478" s="57">
        <f t="shared" si="94"/>
        <v>2024</v>
      </c>
      <c r="K478" s="57">
        <f t="shared" si="94"/>
        <v>2025</v>
      </c>
      <c r="L478" s="57">
        <f t="shared" si="94"/>
        <v>2026</v>
      </c>
      <c r="M478" s="57">
        <f t="shared" si="94"/>
        <v>2027</v>
      </c>
      <c r="N478" s="57">
        <f t="shared" si="94"/>
        <v>2028</v>
      </c>
      <c r="O478" s="57">
        <f t="shared" si="94"/>
        <v>2029</v>
      </c>
      <c r="P478" s="57">
        <f t="shared" si="94"/>
        <v>2030</v>
      </c>
      <c r="Q478" s="57">
        <f t="shared" si="94"/>
        <v>2031</v>
      </c>
      <c r="R478" s="57">
        <f t="shared" si="94"/>
        <v>2032</v>
      </c>
      <c r="S478" s="57">
        <f t="shared" si="94"/>
        <v>2033</v>
      </c>
      <c r="T478" s="57">
        <f t="shared" si="94"/>
        <v>2034</v>
      </c>
      <c r="U478" s="57">
        <f t="shared" si="94"/>
        <v>2035</v>
      </c>
      <c r="V478" s="57">
        <f t="shared" si="94"/>
        <v>2036</v>
      </c>
      <c r="W478" s="57">
        <f t="shared" si="94"/>
        <v>2037</v>
      </c>
      <c r="X478" s="57">
        <f t="shared" si="94"/>
        <v>2038</v>
      </c>
      <c r="Y478" s="57">
        <f t="shared" si="94"/>
        <v>2039</v>
      </c>
      <c r="Z478" s="57">
        <f t="shared" si="94"/>
        <v>2040</v>
      </c>
      <c r="AA478" s="57">
        <f t="shared" si="94"/>
        <v>2041</v>
      </c>
      <c r="AB478" s="57">
        <f t="shared" si="94"/>
        <v>2042</v>
      </c>
    </row>
    <row r="479" spans="1:28" hidden="1" x14ac:dyDescent="0.3">
      <c r="A479" t="str">
        <v/>
      </c>
      <c r="B479" s="8" t="s">
        <v>166</v>
      </c>
      <c r="C479" s="34">
        <f t="shared" ref="C479:AB479" si="95">IFERROR(INDEX(C$281:C$287,MATCH($C$474,$B$281:$B$287,0)),0)</f>
        <v>0</v>
      </c>
      <c r="D479" s="34">
        <f t="shared" si="95"/>
        <v>0</v>
      </c>
      <c r="E479" s="34">
        <f t="shared" si="95"/>
        <v>0</v>
      </c>
      <c r="F479" s="34">
        <f t="shared" si="95"/>
        <v>0</v>
      </c>
      <c r="G479" s="34">
        <f t="shared" si="95"/>
        <v>0</v>
      </c>
      <c r="H479" s="34">
        <f t="shared" si="95"/>
        <v>0</v>
      </c>
      <c r="I479" s="34">
        <f t="shared" si="95"/>
        <v>0</v>
      </c>
      <c r="J479" s="34">
        <f t="shared" si="95"/>
        <v>0</v>
      </c>
      <c r="K479" s="34">
        <f t="shared" si="95"/>
        <v>0</v>
      </c>
      <c r="L479" s="34">
        <f t="shared" si="95"/>
        <v>0</v>
      </c>
      <c r="M479" s="34">
        <f t="shared" si="95"/>
        <v>0</v>
      </c>
      <c r="N479" s="34">
        <f t="shared" si="95"/>
        <v>0</v>
      </c>
      <c r="O479" s="34">
        <f t="shared" si="95"/>
        <v>0</v>
      </c>
      <c r="P479" s="34">
        <f t="shared" si="95"/>
        <v>0</v>
      </c>
      <c r="Q479" s="34">
        <f t="shared" si="95"/>
        <v>0</v>
      </c>
      <c r="R479" s="34">
        <f t="shared" si="95"/>
        <v>0</v>
      </c>
      <c r="S479" s="34">
        <f t="shared" si="95"/>
        <v>0</v>
      </c>
      <c r="T479" s="34">
        <f t="shared" si="95"/>
        <v>0</v>
      </c>
      <c r="U479" s="34">
        <f t="shared" si="95"/>
        <v>0</v>
      </c>
      <c r="V479" s="34">
        <f t="shared" si="95"/>
        <v>0</v>
      </c>
      <c r="W479" s="34">
        <f t="shared" si="95"/>
        <v>0</v>
      </c>
      <c r="X479" s="34">
        <f t="shared" si="95"/>
        <v>0</v>
      </c>
      <c r="Y479" s="34">
        <f t="shared" si="95"/>
        <v>0</v>
      </c>
      <c r="Z479" s="34">
        <f t="shared" si="95"/>
        <v>0</v>
      </c>
      <c r="AA479" s="34">
        <f t="shared" si="95"/>
        <v>0</v>
      </c>
      <c r="AB479" s="34">
        <f t="shared" si="95"/>
        <v>0</v>
      </c>
    </row>
    <row r="480" spans="1:28" hidden="1" x14ac:dyDescent="0.3">
      <c r="A480" t="str">
        <v/>
      </c>
      <c r="B480" s="8" t="s">
        <v>167</v>
      </c>
      <c r="C480" s="34">
        <f t="shared" ref="C480:AB480" si="96">IFERROR(INDEX(C$292:C$298,MATCH($C$474,$B$292:$B$298,0)),0)</f>
        <v>0</v>
      </c>
      <c r="D480" s="34">
        <f t="shared" si="96"/>
        <v>0</v>
      </c>
      <c r="E480" s="34">
        <f t="shared" si="96"/>
        <v>0</v>
      </c>
      <c r="F480" s="34">
        <f t="shared" si="96"/>
        <v>0</v>
      </c>
      <c r="G480" s="34">
        <f t="shared" si="96"/>
        <v>0</v>
      </c>
      <c r="H480" s="34">
        <f t="shared" si="96"/>
        <v>0</v>
      </c>
      <c r="I480" s="34">
        <f t="shared" si="96"/>
        <v>0</v>
      </c>
      <c r="J480" s="34">
        <f t="shared" si="96"/>
        <v>0</v>
      </c>
      <c r="K480" s="34">
        <f t="shared" si="96"/>
        <v>0</v>
      </c>
      <c r="L480" s="34">
        <f t="shared" si="96"/>
        <v>0</v>
      </c>
      <c r="M480" s="34">
        <f t="shared" si="96"/>
        <v>0</v>
      </c>
      <c r="N480" s="34">
        <f t="shared" si="96"/>
        <v>0</v>
      </c>
      <c r="O480" s="34">
        <f t="shared" si="96"/>
        <v>0</v>
      </c>
      <c r="P480" s="34">
        <f t="shared" si="96"/>
        <v>0</v>
      </c>
      <c r="Q480" s="34">
        <f t="shared" si="96"/>
        <v>0</v>
      </c>
      <c r="R480" s="34">
        <f t="shared" si="96"/>
        <v>0</v>
      </c>
      <c r="S480" s="34">
        <f t="shared" si="96"/>
        <v>0</v>
      </c>
      <c r="T480" s="34">
        <f t="shared" si="96"/>
        <v>0</v>
      </c>
      <c r="U480" s="34">
        <f t="shared" si="96"/>
        <v>0</v>
      </c>
      <c r="V480" s="34">
        <f t="shared" si="96"/>
        <v>0</v>
      </c>
      <c r="W480" s="34">
        <f t="shared" si="96"/>
        <v>0</v>
      </c>
      <c r="X480" s="34">
        <f t="shared" si="96"/>
        <v>0</v>
      </c>
      <c r="Y480" s="34">
        <f t="shared" si="96"/>
        <v>0</v>
      </c>
      <c r="Z480" s="34">
        <f t="shared" si="96"/>
        <v>0</v>
      </c>
      <c r="AA480" s="34">
        <f t="shared" si="96"/>
        <v>0</v>
      </c>
      <c r="AB480" s="34">
        <f t="shared" si="96"/>
        <v>0</v>
      </c>
    </row>
    <row r="481" spans="1:28" hidden="1" x14ac:dyDescent="0.3">
      <c r="A481" t="str">
        <v/>
      </c>
      <c r="B481" s="8" t="s">
        <v>168</v>
      </c>
      <c r="C481" s="34">
        <f t="shared" ref="C481:AB481" si="97">IFERROR(INDEX(C$303:C$309,MATCH($C$474,$B$303:$B$309,0)),0)</f>
        <v>0</v>
      </c>
      <c r="D481" s="34">
        <f t="shared" si="97"/>
        <v>0</v>
      </c>
      <c r="E481" s="34">
        <f t="shared" si="97"/>
        <v>0</v>
      </c>
      <c r="F481" s="34">
        <f t="shared" si="97"/>
        <v>0</v>
      </c>
      <c r="G481" s="34">
        <f t="shared" si="97"/>
        <v>0</v>
      </c>
      <c r="H481" s="34">
        <f t="shared" si="97"/>
        <v>0</v>
      </c>
      <c r="I481" s="34">
        <f t="shared" si="97"/>
        <v>0</v>
      </c>
      <c r="J481" s="34">
        <f t="shared" si="97"/>
        <v>0</v>
      </c>
      <c r="K481" s="34">
        <f t="shared" si="97"/>
        <v>0</v>
      </c>
      <c r="L481" s="34">
        <f t="shared" si="97"/>
        <v>0</v>
      </c>
      <c r="M481" s="34">
        <f t="shared" si="97"/>
        <v>0</v>
      </c>
      <c r="N481" s="34">
        <f t="shared" si="97"/>
        <v>0</v>
      </c>
      <c r="O481" s="34">
        <f t="shared" si="97"/>
        <v>0</v>
      </c>
      <c r="P481" s="34">
        <f t="shared" si="97"/>
        <v>0</v>
      </c>
      <c r="Q481" s="34">
        <f t="shared" si="97"/>
        <v>0</v>
      </c>
      <c r="R481" s="34">
        <f t="shared" si="97"/>
        <v>0</v>
      </c>
      <c r="S481" s="34">
        <f t="shared" si="97"/>
        <v>0</v>
      </c>
      <c r="T481" s="34">
        <f t="shared" si="97"/>
        <v>0</v>
      </c>
      <c r="U481" s="34">
        <f t="shared" si="97"/>
        <v>0</v>
      </c>
      <c r="V481" s="34">
        <f t="shared" si="97"/>
        <v>0</v>
      </c>
      <c r="W481" s="34">
        <f t="shared" si="97"/>
        <v>0</v>
      </c>
      <c r="X481" s="34">
        <f t="shared" si="97"/>
        <v>0</v>
      </c>
      <c r="Y481" s="34">
        <f t="shared" si="97"/>
        <v>0</v>
      </c>
      <c r="Z481" s="34">
        <f t="shared" si="97"/>
        <v>0</v>
      </c>
      <c r="AA481" s="34">
        <f t="shared" si="97"/>
        <v>0</v>
      </c>
      <c r="AB481" s="34">
        <f t="shared" si="97"/>
        <v>0</v>
      </c>
    </row>
    <row r="482" spans="1:28" hidden="1" x14ac:dyDescent="0.3">
      <c r="A482" t="str">
        <v/>
      </c>
      <c r="B482" s="8" t="s">
        <v>169</v>
      </c>
      <c r="C482" s="58">
        <f t="shared" ref="C482:AB482" si="98">C$481*52</f>
        <v>0</v>
      </c>
      <c r="D482" s="58">
        <f t="shared" si="98"/>
        <v>0</v>
      </c>
      <c r="E482" s="58">
        <f t="shared" si="98"/>
        <v>0</v>
      </c>
      <c r="F482" s="58">
        <f t="shared" si="98"/>
        <v>0</v>
      </c>
      <c r="G482" s="58">
        <f t="shared" si="98"/>
        <v>0</v>
      </c>
      <c r="H482" s="58">
        <f t="shared" si="98"/>
        <v>0</v>
      </c>
      <c r="I482" s="58">
        <f t="shared" si="98"/>
        <v>0</v>
      </c>
      <c r="J482" s="58">
        <f t="shared" si="98"/>
        <v>0</v>
      </c>
      <c r="K482" s="58">
        <f t="shared" si="98"/>
        <v>0</v>
      </c>
      <c r="L482" s="58">
        <f t="shared" si="98"/>
        <v>0</v>
      </c>
      <c r="M482" s="58">
        <f t="shared" si="98"/>
        <v>0</v>
      </c>
      <c r="N482" s="58">
        <f t="shared" si="98"/>
        <v>0</v>
      </c>
      <c r="O482" s="58">
        <f t="shared" si="98"/>
        <v>0</v>
      </c>
      <c r="P482" s="58">
        <f t="shared" si="98"/>
        <v>0</v>
      </c>
      <c r="Q482" s="58">
        <f t="shared" si="98"/>
        <v>0</v>
      </c>
      <c r="R482" s="58">
        <f t="shared" si="98"/>
        <v>0</v>
      </c>
      <c r="S482" s="58">
        <f t="shared" si="98"/>
        <v>0</v>
      </c>
      <c r="T482" s="58">
        <f t="shared" si="98"/>
        <v>0</v>
      </c>
      <c r="U482" s="58">
        <f t="shared" si="98"/>
        <v>0</v>
      </c>
      <c r="V482" s="58">
        <f t="shared" si="98"/>
        <v>0</v>
      </c>
      <c r="W482" s="58">
        <f t="shared" si="98"/>
        <v>0</v>
      </c>
      <c r="X482" s="58">
        <f t="shared" si="98"/>
        <v>0</v>
      </c>
      <c r="Y482" s="58">
        <f t="shared" si="98"/>
        <v>0</v>
      </c>
      <c r="Z482" s="58">
        <f t="shared" si="98"/>
        <v>0</v>
      </c>
      <c r="AA482" s="58">
        <f t="shared" si="98"/>
        <v>0</v>
      </c>
      <c r="AB482" s="58">
        <f t="shared" si="98"/>
        <v>0</v>
      </c>
    </row>
    <row r="483" spans="1:28" hidden="1" x14ac:dyDescent="0.3">
      <c r="A483" t="str">
        <v/>
      </c>
      <c r="B483" s="8" t="s">
        <v>170</v>
      </c>
      <c r="C483" s="58">
        <f t="array" ref="C483:AB483">[2]!JDWoT($C$481:$AB$481,$C$479:$AB$479)*52</f>
        <v>0</v>
      </c>
      <c r="D483" s="58">
        <v>0</v>
      </c>
      <c r="E483" s="58">
        <v>0</v>
      </c>
      <c r="F483" s="58">
        <v>0</v>
      </c>
      <c r="G483" s="58">
        <v>0</v>
      </c>
      <c r="H483" s="58">
        <v>0</v>
      </c>
      <c r="I483" s="58">
        <v>0</v>
      </c>
      <c r="J483" s="58">
        <v>0</v>
      </c>
      <c r="K483" s="58">
        <v>0</v>
      </c>
      <c r="L483" s="58">
        <v>0</v>
      </c>
      <c r="M483" s="58">
        <v>0</v>
      </c>
      <c r="N483" s="58">
        <v>0</v>
      </c>
      <c r="O483" s="58">
        <v>0</v>
      </c>
      <c r="P483" s="58">
        <v>0</v>
      </c>
      <c r="Q483" s="58">
        <v>0</v>
      </c>
      <c r="R483" s="58">
        <v>0</v>
      </c>
      <c r="S483" s="58">
        <v>0</v>
      </c>
      <c r="T483" s="58">
        <v>0</v>
      </c>
      <c r="U483" s="58">
        <v>0</v>
      </c>
      <c r="V483" s="58">
        <v>0</v>
      </c>
      <c r="W483" s="58">
        <v>0</v>
      </c>
      <c r="X483" s="58">
        <v>0</v>
      </c>
      <c r="Y483" s="58">
        <v>0</v>
      </c>
      <c r="Z483" s="58">
        <v>0</v>
      </c>
      <c r="AA483" s="58">
        <v>0</v>
      </c>
      <c r="AB483" s="58">
        <v>0</v>
      </c>
    </row>
    <row r="484" spans="1:28" hidden="1" x14ac:dyDescent="0.3">
      <c r="A484" t="str">
        <v/>
      </c>
    </row>
    <row r="485" spans="1:28" hidden="1" x14ac:dyDescent="0.3">
      <c r="A485" t="str">
        <v/>
      </c>
      <c r="B485" t="str">
        <f>$C$476&amp;" per Patient / week"</f>
        <v xml:space="preserve"> per Patient / week</v>
      </c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idden="1" x14ac:dyDescent="0.3">
      <c r="A486" t="str">
        <v/>
      </c>
      <c r="B486" t="s">
        <v>171</v>
      </c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</row>
    <row r="487" spans="1:28" hidden="1" x14ac:dyDescent="0.3">
      <c r="A487" t="str">
        <v/>
      </c>
      <c r="B487" t="str">
        <f>"Total "&amp;$C$476</f>
        <v xml:space="preserve">Total </v>
      </c>
      <c r="C487" s="34">
        <f t="shared" ref="C487:AB487" si="99">C$486*C$485*C$483</f>
        <v>0</v>
      </c>
      <c r="D487" s="34">
        <f t="shared" si="99"/>
        <v>0</v>
      </c>
      <c r="E487" s="34">
        <f t="shared" si="99"/>
        <v>0</v>
      </c>
      <c r="F487" s="34">
        <f t="shared" si="99"/>
        <v>0</v>
      </c>
      <c r="G487" s="34">
        <f t="shared" si="99"/>
        <v>0</v>
      </c>
      <c r="H487" s="34">
        <f t="shared" si="99"/>
        <v>0</v>
      </c>
      <c r="I487" s="34">
        <f t="shared" si="99"/>
        <v>0</v>
      </c>
      <c r="J487" s="34">
        <f t="shared" si="99"/>
        <v>0</v>
      </c>
      <c r="K487" s="34">
        <f t="shared" si="99"/>
        <v>0</v>
      </c>
      <c r="L487" s="34">
        <f t="shared" si="99"/>
        <v>0</v>
      </c>
      <c r="M487" s="34">
        <f t="shared" si="99"/>
        <v>0</v>
      </c>
      <c r="N487" s="34">
        <f t="shared" si="99"/>
        <v>0</v>
      </c>
      <c r="O487" s="34">
        <f t="shared" si="99"/>
        <v>0</v>
      </c>
      <c r="P487" s="34">
        <f t="shared" si="99"/>
        <v>0</v>
      </c>
      <c r="Q487" s="34">
        <f t="shared" si="99"/>
        <v>0</v>
      </c>
      <c r="R487" s="34">
        <f t="shared" si="99"/>
        <v>0</v>
      </c>
      <c r="S487" s="34">
        <f t="shared" si="99"/>
        <v>0</v>
      </c>
      <c r="T487" s="34">
        <f t="shared" si="99"/>
        <v>0</v>
      </c>
      <c r="U487" s="34">
        <f t="shared" si="99"/>
        <v>0</v>
      </c>
      <c r="V487" s="34">
        <f t="shared" si="99"/>
        <v>0</v>
      </c>
      <c r="W487" s="34">
        <f t="shared" si="99"/>
        <v>0</v>
      </c>
      <c r="X487" s="34">
        <f t="shared" si="99"/>
        <v>0</v>
      </c>
      <c r="Y487" s="34">
        <f t="shared" si="99"/>
        <v>0</v>
      </c>
      <c r="Z487" s="34">
        <f t="shared" si="99"/>
        <v>0</v>
      </c>
      <c r="AA487" s="34">
        <f t="shared" si="99"/>
        <v>0</v>
      </c>
      <c r="AB487" s="34">
        <f t="shared" si="99"/>
        <v>0</v>
      </c>
    </row>
    <row r="488" spans="1:28" hidden="1" x14ac:dyDescent="0.3">
      <c r="A488" t="str">
        <v/>
      </c>
    </row>
    <row r="489" spans="1:28" hidden="1" x14ac:dyDescent="0.3">
      <c r="A489" t="str">
        <v/>
      </c>
      <c r="B489" t="s">
        <v>172</v>
      </c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</row>
    <row r="490" spans="1:28" hidden="1" x14ac:dyDescent="0.3">
      <c r="A490" t="str">
        <v/>
      </c>
      <c r="B490" t="str">
        <f>"Total Adjusted "&amp;$C$476</f>
        <v xml:space="preserve">Total Adjusted </v>
      </c>
      <c r="C490" s="58">
        <f t="shared" ref="C490:AB490" si="100">C$487/(1 - C$489)</f>
        <v>0</v>
      </c>
      <c r="D490" s="58">
        <f t="shared" si="100"/>
        <v>0</v>
      </c>
      <c r="E490" s="58">
        <f t="shared" si="100"/>
        <v>0</v>
      </c>
      <c r="F490" s="58">
        <f t="shared" si="100"/>
        <v>0</v>
      </c>
      <c r="G490" s="58">
        <f t="shared" si="100"/>
        <v>0</v>
      </c>
      <c r="H490" s="58">
        <f t="shared" si="100"/>
        <v>0</v>
      </c>
      <c r="I490" s="58">
        <f t="shared" si="100"/>
        <v>0</v>
      </c>
      <c r="J490" s="58">
        <f t="shared" si="100"/>
        <v>0</v>
      </c>
      <c r="K490" s="58">
        <f t="shared" si="100"/>
        <v>0</v>
      </c>
      <c r="L490" s="58">
        <f t="shared" si="100"/>
        <v>0</v>
      </c>
      <c r="M490" s="58">
        <f t="shared" si="100"/>
        <v>0</v>
      </c>
      <c r="N490" s="58">
        <f t="shared" si="100"/>
        <v>0</v>
      </c>
      <c r="O490" s="58">
        <f t="shared" si="100"/>
        <v>0</v>
      </c>
      <c r="P490" s="58">
        <f t="shared" si="100"/>
        <v>0</v>
      </c>
      <c r="Q490" s="58">
        <f t="shared" si="100"/>
        <v>0</v>
      </c>
      <c r="R490" s="58">
        <f t="shared" si="100"/>
        <v>0</v>
      </c>
      <c r="S490" s="58">
        <f t="shared" si="100"/>
        <v>0</v>
      </c>
      <c r="T490" s="58">
        <f t="shared" si="100"/>
        <v>0</v>
      </c>
      <c r="U490" s="58">
        <f t="shared" si="100"/>
        <v>0</v>
      </c>
      <c r="V490" s="58">
        <f t="shared" si="100"/>
        <v>0</v>
      </c>
      <c r="W490" s="58">
        <f t="shared" si="100"/>
        <v>0</v>
      </c>
      <c r="X490" s="58">
        <f t="shared" si="100"/>
        <v>0</v>
      </c>
      <c r="Y490" s="58">
        <f t="shared" si="100"/>
        <v>0</v>
      </c>
      <c r="Z490" s="58">
        <f t="shared" si="100"/>
        <v>0</v>
      </c>
      <c r="AA490" s="58">
        <f t="shared" si="100"/>
        <v>0</v>
      </c>
      <c r="AB490" s="58">
        <f t="shared" si="100"/>
        <v>0</v>
      </c>
    </row>
    <row r="491" spans="1:28" hidden="1" x14ac:dyDescent="0.3">
      <c r="A491" t="str">
        <v/>
      </c>
    </row>
    <row r="492" spans="1:28" hidden="1" x14ac:dyDescent="0.3">
      <c r="A492" t="str">
        <v/>
      </c>
      <c r="B492" s="8" t="s">
        <v>173</v>
      </c>
      <c r="C492" s="8" t="str">
        <f>"# "&amp;$C$476&amp;" / Pack"</f>
        <v>#  / Pack</v>
      </c>
    </row>
    <row r="493" spans="1:28" hidden="1" x14ac:dyDescent="0.3">
      <c r="A493" t="str">
        <v/>
      </c>
      <c r="B493" s="23"/>
      <c r="C493" s="23"/>
    </row>
    <row r="494" spans="1:28" hidden="1" x14ac:dyDescent="0.3">
      <c r="A494" t="str">
        <v/>
      </c>
      <c r="B494" s="23"/>
      <c r="C494" s="23"/>
    </row>
    <row r="495" spans="1:28" hidden="1" x14ac:dyDescent="0.3">
      <c r="A495" t="str">
        <v/>
      </c>
    </row>
    <row r="496" spans="1:28" hidden="1" x14ac:dyDescent="0.3">
      <c r="A496" t="str">
        <v/>
      </c>
      <c r="B496" s="8" t="s">
        <v>176</v>
      </c>
    </row>
    <row r="497" spans="1:28" hidden="1" x14ac:dyDescent="0.3">
      <c r="A497" t="str">
        <v/>
      </c>
      <c r="B497" t="str">
        <f t="shared" ref="B497:B498" si="101">$C$474&amp;" "&amp;$B493&amp;": "&amp;$C493&amp;" "&amp;$C$476</f>
        <v xml:space="preserve"> :  </v>
      </c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</row>
    <row r="498" spans="1:28" hidden="1" x14ac:dyDescent="0.3">
      <c r="A498" t="str">
        <v/>
      </c>
      <c r="B498" t="str">
        <f t="shared" si="101"/>
        <v xml:space="preserve"> :  </v>
      </c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</row>
    <row r="499" spans="1:28" hidden="1" x14ac:dyDescent="0.3">
      <c r="A499" t="str">
        <v/>
      </c>
      <c r="C499" s="63">
        <f t="shared" ref="C499:AB499" si="102">SUM(C497:C498)</f>
        <v>0</v>
      </c>
      <c r="D499" s="63">
        <f t="shared" si="102"/>
        <v>0</v>
      </c>
      <c r="E499" s="63">
        <f t="shared" si="102"/>
        <v>0</v>
      </c>
      <c r="F499" s="63">
        <f t="shared" si="102"/>
        <v>0</v>
      </c>
      <c r="G499" s="63">
        <f t="shared" si="102"/>
        <v>0</v>
      </c>
      <c r="H499" s="63">
        <f t="shared" si="102"/>
        <v>0</v>
      </c>
      <c r="I499" s="63">
        <f t="shared" si="102"/>
        <v>0</v>
      </c>
      <c r="J499" s="63">
        <f t="shared" si="102"/>
        <v>0</v>
      </c>
      <c r="K499" s="63">
        <f t="shared" si="102"/>
        <v>0</v>
      </c>
      <c r="L499" s="63">
        <f t="shared" si="102"/>
        <v>0</v>
      </c>
      <c r="M499" s="63">
        <f t="shared" si="102"/>
        <v>0</v>
      </c>
      <c r="N499" s="63">
        <f t="shared" si="102"/>
        <v>0</v>
      </c>
      <c r="O499" s="63">
        <f t="shared" si="102"/>
        <v>0</v>
      </c>
      <c r="P499" s="63">
        <f t="shared" si="102"/>
        <v>0</v>
      </c>
      <c r="Q499" s="63">
        <f t="shared" si="102"/>
        <v>0</v>
      </c>
      <c r="R499" s="63">
        <f t="shared" si="102"/>
        <v>0</v>
      </c>
      <c r="S499" s="63">
        <f t="shared" si="102"/>
        <v>0</v>
      </c>
      <c r="T499" s="63">
        <f t="shared" si="102"/>
        <v>0</v>
      </c>
      <c r="U499" s="63">
        <f t="shared" si="102"/>
        <v>0</v>
      </c>
      <c r="V499" s="63">
        <f t="shared" si="102"/>
        <v>0</v>
      </c>
      <c r="W499" s="63">
        <f t="shared" si="102"/>
        <v>0</v>
      </c>
      <c r="X499" s="63">
        <f t="shared" si="102"/>
        <v>0</v>
      </c>
      <c r="Y499" s="63">
        <f t="shared" si="102"/>
        <v>0</v>
      </c>
      <c r="Z499" s="63">
        <f t="shared" si="102"/>
        <v>0</v>
      </c>
      <c r="AA499" s="63">
        <f t="shared" si="102"/>
        <v>0</v>
      </c>
      <c r="AB499" s="63">
        <f t="shared" si="102"/>
        <v>0</v>
      </c>
    </row>
    <row r="500" spans="1:28" hidden="1" x14ac:dyDescent="0.3">
      <c r="A500" t="str">
        <v/>
      </c>
    </row>
    <row r="501" spans="1:28" hidden="1" x14ac:dyDescent="0.3">
      <c r="A501" t="str">
        <v/>
      </c>
      <c r="B501" s="8" t="s">
        <v>177</v>
      </c>
    </row>
    <row r="502" spans="1:28" hidden="1" x14ac:dyDescent="0.3">
      <c r="A502" t="str">
        <v/>
      </c>
      <c r="B502" t="str">
        <f t="shared" ref="B502:B503" si="103">$B497</f>
        <v xml:space="preserve"> :  </v>
      </c>
      <c r="C502" s="34">
        <f t="shared" ref="C502:AB503" si="104">IFERROR(C$490*($C493*C497/(SUMPRODUCT($C$493:$C$494,C$497:C$498))/$C493),0)</f>
        <v>0</v>
      </c>
      <c r="D502" s="34">
        <f t="shared" si="104"/>
        <v>0</v>
      </c>
      <c r="E502" s="34">
        <f t="shared" si="104"/>
        <v>0</v>
      </c>
      <c r="F502" s="34">
        <f t="shared" si="104"/>
        <v>0</v>
      </c>
      <c r="G502" s="34">
        <f t="shared" si="104"/>
        <v>0</v>
      </c>
      <c r="H502" s="34">
        <f t="shared" si="104"/>
        <v>0</v>
      </c>
      <c r="I502" s="34">
        <f t="shared" si="104"/>
        <v>0</v>
      </c>
      <c r="J502" s="34">
        <f t="shared" si="104"/>
        <v>0</v>
      </c>
      <c r="K502" s="34">
        <f t="shared" si="104"/>
        <v>0</v>
      </c>
      <c r="L502" s="34">
        <f t="shared" si="104"/>
        <v>0</v>
      </c>
      <c r="M502" s="34">
        <f t="shared" si="104"/>
        <v>0</v>
      </c>
      <c r="N502" s="34">
        <f t="shared" si="104"/>
        <v>0</v>
      </c>
      <c r="O502" s="34">
        <f t="shared" si="104"/>
        <v>0</v>
      </c>
      <c r="P502" s="34">
        <f t="shared" si="104"/>
        <v>0</v>
      </c>
      <c r="Q502" s="34">
        <f t="shared" si="104"/>
        <v>0</v>
      </c>
      <c r="R502" s="34">
        <f t="shared" si="104"/>
        <v>0</v>
      </c>
      <c r="S502" s="34">
        <f t="shared" si="104"/>
        <v>0</v>
      </c>
      <c r="T502" s="34">
        <f t="shared" si="104"/>
        <v>0</v>
      </c>
      <c r="U502" s="34">
        <f t="shared" si="104"/>
        <v>0</v>
      </c>
      <c r="V502" s="34">
        <f t="shared" si="104"/>
        <v>0</v>
      </c>
      <c r="W502" s="34">
        <f t="shared" si="104"/>
        <v>0</v>
      </c>
      <c r="X502" s="34">
        <f t="shared" si="104"/>
        <v>0</v>
      </c>
      <c r="Y502" s="34">
        <f t="shared" si="104"/>
        <v>0</v>
      </c>
      <c r="Z502" s="34">
        <f t="shared" si="104"/>
        <v>0</v>
      </c>
      <c r="AA502" s="34">
        <f t="shared" si="104"/>
        <v>0</v>
      </c>
      <c r="AB502" s="34">
        <f t="shared" si="104"/>
        <v>0</v>
      </c>
    </row>
    <row r="503" spans="1:28" hidden="1" x14ac:dyDescent="0.3">
      <c r="A503" t="str">
        <v/>
      </c>
      <c r="B503" t="str">
        <f t="shared" si="103"/>
        <v xml:space="preserve"> :  </v>
      </c>
      <c r="C503" s="34">
        <f t="shared" si="104"/>
        <v>0</v>
      </c>
      <c r="D503" s="34">
        <f t="shared" si="104"/>
        <v>0</v>
      </c>
      <c r="E503" s="34">
        <f t="shared" si="104"/>
        <v>0</v>
      </c>
      <c r="F503" s="34">
        <f t="shared" si="104"/>
        <v>0</v>
      </c>
      <c r="G503" s="34">
        <f t="shared" si="104"/>
        <v>0</v>
      </c>
      <c r="H503" s="34">
        <f t="shared" si="104"/>
        <v>0</v>
      </c>
      <c r="I503" s="34">
        <f t="shared" si="104"/>
        <v>0</v>
      </c>
      <c r="J503" s="34">
        <f t="shared" si="104"/>
        <v>0</v>
      </c>
      <c r="K503" s="34">
        <f t="shared" si="104"/>
        <v>0</v>
      </c>
      <c r="L503" s="34">
        <f t="shared" si="104"/>
        <v>0</v>
      </c>
      <c r="M503" s="34">
        <f t="shared" si="104"/>
        <v>0</v>
      </c>
      <c r="N503" s="34">
        <f t="shared" si="104"/>
        <v>0</v>
      </c>
      <c r="O503" s="34">
        <f t="shared" si="104"/>
        <v>0</v>
      </c>
      <c r="P503" s="34">
        <f t="shared" si="104"/>
        <v>0</v>
      </c>
      <c r="Q503" s="34">
        <f t="shared" si="104"/>
        <v>0</v>
      </c>
      <c r="R503" s="34">
        <f t="shared" si="104"/>
        <v>0</v>
      </c>
      <c r="S503" s="34">
        <f t="shared" si="104"/>
        <v>0</v>
      </c>
      <c r="T503" s="34">
        <f t="shared" si="104"/>
        <v>0</v>
      </c>
      <c r="U503" s="34">
        <f t="shared" si="104"/>
        <v>0</v>
      </c>
      <c r="V503" s="34">
        <f t="shared" si="104"/>
        <v>0</v>
      </c>
      <c r="W503" s="34">
        <f t="shared" si="104"/>
        <v>0</v>
      </c>
      <c r="X503" s="34">
        <f t="shared" si="104"/>
        <v>0</v>
      </c>
      <c r="Y503" s="34">
        <f t="shared" si="104"/>
        <v>0</v>
      </c>
      <c r="Z503" s="34">
        <f t="shared" si="104"/>
        <v>0</v>
      </c>
      <c r="AA503" s="34">
        <f t="shared" si="104"/>
        <v>0</v>
      </c>
      <c r="AB503" s="34">
        <f t="shared" si="104"/>
        <v>0</v>
      </c>
    </row>
    <row r="504" spans="1:28" hidden="1" x14ac:dyDescent="0.3">
      <c r="A504" t="str">
        <v/>
      </c>
      <c r="C504" s="52">
        <f t="shared" ref="C504:AB504" si="105">SUM(C502:C503)</f>
        <v>0</v>
      </c>
      <c r="D504" s="52">
        <f t="shared" si="105"/>
        <v>0</v>
      </c>
      <c r="E504" s="52">
        <f t="shared" si="105"/>
        <v>0</v>
      </c>
      <c r="F504" s="52">
        <f t="shared" si="105"/>
        <v>0</v>
      </c>
      <c r="G504" s="52">
        <f t="shared" si="105"/>
        <v>0</v>
      </c>
      <c r="H504" s="52">
        <f t="shared" si="105"/>
        <v>0</v>
      </c>
      <c r="I504" s="52">
        <f t="shared" si="105"/>
        <v>0</v>
      </c>
      <c r="J504" s="52">
        <f t="shared" si="105"/>
        <v>0</v>
      </c>
      <c r="K504" s="52">
        <f t="shared" si="105"/>
        <v>0</v>
      </c>
      <c r="L504" s="52">
        <f t="shared" si="105"/>
        <v>0</v>
      </c>
      <c r="M504" s="52">
        <f t="shared" si="105"/>
        <v>0</v>
      </c>
      <c r="N504" s="52">
        <f t="shared" si="105"/>
        <v>0</v>
      </c>
      <c r="O504" s="52">
        <f t="shared" si="105"/>
        <v>0</v>
      </c>
      <c r="P504" s="52">
        <f t="shared" si="105"/>
        <v>0</v>
      </c>
      <c r="Q504" s="52">
        <f t="shared" si="105"/>
        <v>0</v>
      </c>
      <c r="R504" s="52">
        <f t="shared" si="105"/>
        <v>0</v>
      </c>
      <c r="S504" s="52">
        <f t="shared" si="105"/>
        <v>0</v>
      </c>
      <c r="T504" s="52">
        <f t="shared" si="105"/>
        <v>0</v>
      </c>
      <c r="U504" s="52">
        <f t="shared" si="105"/>
        <v>0</v>
      </c>
      <c r="V504" s="52">
        <f t="shared" si="105"/>
        <v>0</v>
      </c>
      <c r="W504" s="52">
        <f t="shared" si="105"/>
        <v>0</v>
      </c>
      <c r="X504" s="52">
        <f t="shared" si="105"/>
        <v>0</v>
      </c>
      <c r="Y504" s="52">
        <f t="shared" si="105"/>
        <v>0</v>
      </c>
      <c r="Z504" s="52">
        <f t="shared" si="105"/>
        <v>0</v>
      </c>
      <c r="AA504" s="52">
        <f t="shared" si="105"/>
        <v>0</v>
      </c>
      <c r="AB504" s="52">
        <f t="shared" si="105"/>
        <v>0</v>
      </c>
    </row>
    <row r="505" spans="1:28" hidden="1" x14ac:dyDescent="0.3">
      <c r="A505" t="str">
        <v/>
      </c>
      <c r="B505" s="8" t="s">
        <v>178</v>
      </c>
    </row>
    <row r="506" spans="1:28" hidden="1" x14ac:dyDescent="0.3">
      <c r="A506" t="str">
        <v/>
      </c>
      <c r="B506" t="str">
        <f t="shared" ref="B506:B507" si="106">$B497</f>
        <v xml:space="preserve"> :  </v>
      </c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idden="1" x14ac:dyDescent="0.3">
      <c r="A507" t="str">
        <v/>
      </c>
      <c r="B507" t="str">
        <f t="shared" si="106"/>
        <v xml:space="preserve"> :  </v>
      </c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idden="1" x14ac:dyDescent="0.3">
      <c r="A508" t="str">
        <v/>
      </c>
    </row>
    <row r="509" spans="1:28" hidden="1" x14ac:dyDescent="0.3">
      <c r="A509" t="str">
        <v/>
      </c>
      <c r="B509" s="8" t="s">
        <v>179</v>
      </c>
    </row>
    <row r="510" spans="1:28" hidden="1" x14ac:dyDescent="0.3">
      <c r="A510" t="str">
        <v/>
      </c>
      <c r="B510" t="str">
        <f t="shared" ref="B510:B511" si="107">$B506</f>
        <v xml:space="preserve"> :  </v>
      </c>
      <c r="C510" s="64">
        <f t="shared" ref="C510:AB511" si="108">C502*C506</f>
        <v>0</v>
      </c>
      <c r="D510" s="64">
        <f t="shared" si="108"/>
        <v>0</v>
      </c>
      <c r="E510" s="64">
        <f t="shared" si="108"/>
        <v>0</v>
      </c>
      <c r="F510" s="64">
        <f t="shared" si="108"/>
        <v>0</v>
      </c>
      <c r="G510" s="64">
        <f t="shared" si="108"/>
        <v>0</v>
      </c>
      <c r="H510" s="64">
        <f t="shared" si="108"/>
        <v>0</v>
      </c>
      <c r="I510" s="64">
        <f t="shared" si="108"/>
        <v>0</v>
      </c>
      <c r="J510" s="64">
        <f t="shared" si="108"/>
        <v>0</v>
      </c>
      <c r="K510" s="64">
        <f t="shared" si="108"/>
        <v>0</v>
      </c>
      <c r="L510" s="64">
        <f t="shared" si="108"/>
        <v>0</v>
      </c>
      <c r="M510" s="64">
        <f t="shared" si="108"/>
        <v>0</v>
      </c>
      <c r="N510" s="64">
        <f t="shared" si="108"/>
        <v>0</v>
      </c>
      <c r="O510" s="64">
        <f t="shared" si="108"/>
        <v>0</v>
      </c>
      <c r="P510" s="64">
        <f t="shared" si="108"/>
        <v>0</v>
      </c>
      <c r="Q510" s="64">
        <f t="shared" si="108"/>
        <v>0</v>
      </c>
      <c r="R510" s="64">
        <f t="shared" si="108"/>
        <v>0</v>
      </c>
      <c r="S510" s="64">
        <f t="shared" si="108"/>
        <v>0</v>
      </c>
      <c r="T510" s="64">
        <f t="shared" si="108"/>
        <v>0</v>
      </c>
      <c r="U510" s="64">
        <f t="shared" si="108"/>
        <v>0</v>
      </c>
      <c r="V510" s="64">
        <f t="shared" si="108"/>
        <v>0</v>
      </c>
      <c r="W510" s="64">
        <f t="shared" si="108"/>
        <v>0</v>
      </c>
      <c r="X510" s="64">
        <f t="shared" si="108"/>
        <v>0</v>
      </c>
      <c r="Y510" s="64">
        <f t="shared" si="108"/>
        <v>0</v>
      </c>
      <c r="Z510" s="64">
        <f t="shared" si="108"/>
        <v>0</v>
      </c>
      <c r="AA510" s="64">
        <f t="shared" si="108"/>
        <v>0</v>
      </c>
      <c r="AB510" s="64">
        <f t="shared" si="108"/>
        <v>0</v>
      </c>
    </row>
    <row r="511" spans="1:28" hidden="1" x14ac:dyDescent="0.3">
      <c r="A511" t="str">
        <v/>
      </c>
      <c r="B511" t="str">
        <f t="shared" si="107"/>
        <v xml:space="preserve"> :  </v>
      </c>
      <c r="C511" s="64">
        <f t="shared" si="108"/>
        <v>0</v>
      </c>
      <c r="D511" s="64">
        <f t="shared" si="108"/>
        <v>0</v>
      </c>
      <c r="E511" s="64">
        <f t="shared" si="108"/>
        <v>0</v>
      </c>
      <c r="F511" s="64">
        <f t="shared" si="108"/>
        <v>0</v>
      </c>
      <c r="G511" s="64">
        <f t="shared" si="108"/>
        <v>0</v>
      </c>
      <c r="H511" s="64">
        <f t="shared" si="108"/>
        <v>0</v>
      </c>
      <c r="I511" s="64">
        <f t="shared" si="108"/>
        <v>0</v>
      </c>
      <c r="J511" s="64">
        <f t="shared" si="108"/>
        <v>0</v>
      </c>
      <c r="K511" s="64">
        <f t="shared" si="108"/>
        <v>0</v>
      </c>
      <c r="L511" s="64">
        <f t="shared" si="108"/>
        <v>0</v>
      </c>
      <c r="M511" s="64">
        <f t="shared" si="108"/>
        <v>0</v>
      </c>
      <c r="N511" s="64">
        <f t="shared" si="108"/>
        <v>0</v>
      </c>
      <c r="O511" s="64">
        <f t="shared" si="108"/>
        <v>0</v>
      </c>
      <c r="P511" s="64">
        <f t="shared" si="108"/>
        <v>0</v>
      </c>
      <c r="Q511" s="64">
        <f t="shared" si="108"/>
        <v>0</v>
      </c>
      <c r="R511" s="64">
        <f t="shared" si="108"/>
        <v>0</v>
      </c>
      <c r="S511" s="64">
        <f t="shared" si="108"/>
        <v>0</v>
      </c>
      <c r="T511" s="64">
        <f t="shared" si="108"/>
        <v>0</v>
      </c>
      <c r="U511" s="64">
        <f t="shared" si="108"/>
        <v>0</v>
      </c>
      <c r="V511" s="64">
        <f t="shared" si="108"/>
        <v>0</v>
      </c>
      <c r="W511" s="64">
        <f t="shared" si="108"/>
        <v>0</v>
      </c>
      <c r="X511" s="64">
        <f t="shared" si="108"/>
        <v>0</v>
      </c>
      <c r="Y511" s="64">
        <f t="shared" si="108"/>
        <v>0</v>
      </c>
      <c r="Z511" s="64">
        <f t="shared" si="108"/>
        <v>0</v>
      </c>
      <c r="AA511" s="64">
        <f t="shared" si="108"/>
        <v>0</v>
      </c>
      <c r="AB511" s="64">
        <f t="shared" si="108"/>
        <v>0</v>
      </c>
    </row>
    <row r="512" spans="1:28" hidden="1" x14ac:dyDescent="0.3">
      <c r="A512" t="str">
        <v/>
      </c>
      <c r="C512" s="65">
        <f t="shared" ref="C512:AB512" si="109">SUM(C510:C511)</f>
        <v>0</v>
      </c>
      <c r="D512" s="65">
        <f t="shared" si="109"/>
        <v>0</v>
      </c>
      <c r="E512" s="65">
        <f t="shared" si="109"/>
        <v>0</v>
      </c>
      <c r="F512" s="65">
        <f t="shared" si="109"/>
        <v>0</v>
      </c>
      <c r="G512" s="65">
        <f t="shared" si="109"/>
        <v>0</v>
      </c>
      <c r="H512" s="65">
        <f t="shared" si="109"/>
        <v>0</v>
      </c>
      <c r="I512" s="65">
        <f t="shared" si="109"/>
        <v>0</v>
      </c>
      <c r="J512" s="65">
        <f t="shared" si="109"/>
        <v>0</v>
      </c>
      <c r="K512" s="65">
        <f t="shared" si="109"/>
        <v>0</v>
      </c>
      <c r="L512" s="65">
        <f t="shared" si="109"/>
        <v>0</v>
      </c>
      <c r="M512" s="65">
        <f t="shared" si="109"/>
        <v>0</v>
      </c>
      <c r="N512" s="65">
        <f t="shared" si="109"/>
        <v>0</v>
      </c>
      <c r="O512" s="65">
        <f t="shared" si="109"/>
        <v>0</v>
      </c>
      <c r="P512" s="65">
        <f t="shared" si="109"/>
        <v>0</v>
      </c>
      <c r="Q512" s="65">
        <f t="shared" si="109"/>
        <v>0</v>
      </c>
      <c r="R512" s="65">
        <f t="shared" si="109"/>
        <v>0</v>
      </c>
      <c r="S512" s="65">
        <f t="shared" si="109"/>
        <v>0</v>
      </c>
      <c r="T512" s="65">
        <f t="shared" si="109"/>
        <v>0</v>
      </c>
      <c r="U512" s="65">
        <f t="shared" si="109"/>
        <v>0</v>
      </c>
      <c r="V512" s="65">
        <f t="shared" si="109"/>
        <v>0</v>
      </c>
      <c r="W512" s="65">
        <f t="shared" si="109"/>
        <v>0</v>
      </c>
      <c r="X512" s="65">
        <f t="shared" si="109"/>
        <v>0</v>
      </c>
      <c r="Y512" s="65">
        <f t="shared" si="109"/>
        <v>0</v>
      </c>
      <c r="Z512" s="65">
        <f t="shared" si="109"/>
        <v>0</v>
      </c>
      <c r="AA512" s="65">
        <f t="shared" si="109"/>
        <v>0</v>
      </c>
      <c r="AB512" s="65">
        <f t="shared" si="109"/>
        <v>0</v>
      </c>
    </row>
    <row r="513" spans="1:28" hidden="1" x14ac:dyDescent="0.3">
      <c r="A513" t="str">
        <v/>
      </c>
    </row>
    <row r="514" spans="1:28" hidden="1" x14ac:dyDescent="0.3">
      <c r="A514" t="str">
        <v/>
      </c>
      <c r="B514" s="8" t="s">
        <v>180</v>
      </c>
    </row>
    <row r="515" spans="1:28" hidden="1" x14ac:dyDescent="0.3">
      <c r="A515" t="str">
        <v/>
      </c>
      <c r="B515" t="str">
        <f t="shared" ref="B515:B516" si="110">$B506</f>
        <v xml:space="preserve"> :  </v>
      </c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</row>
    <row r="516" spans="1:28" hidden="1" x14ac:dyDescent="0.3">
      <c r="A516" t="str">
        <v/>
      </c>
      <c r="B516" t="str">
        <f t="shared" si="110"/>
        <v xml:space="preserve"> :  </v>
      </c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</row>
    <row r="517" spans="1:28" hidden="1" x14ac:dyDescent="0.3">
      <c r="A517" t="str">
        <v/>
      </c>
    </row>
    <row r="518" spans="1:28" hidden="1" x14ac:dyDescent="0.3">
      <c r="A518" t="str">
        <v/>
      </c>
    </row>
    <row r="519" spans="1:28" hidden="1" x14ac:dyDescent="0.3">
      <c r="A519" t="str">
        <v/>
      </c>
      <c r="B519" s="8" t="s">
        <v>181</v>
      </c>
    </row>
    <row r="520" spans="1:28" hidden="1" x14ac:dyDescent="0.3">
      <c r="A520" t="str">
        <v/>
      </c>
      <c r="B520" t="str">
        <f t="shared" ref="B520:B521" si="111">$B506</f>
        <v xml:space="preserve"> :  </v>
      </c>
      <c r="C520" s="64">
        <f t="shared" ref="C520:AB521" si="112">C510*(1-C515)</f>
        <v>0</v>
      </c>
      <c r="D520" s="64">
        <f t="shared" si="112"/>
        <v>0</v>
      </c>
      <c r="E520" s="64">
        <f t="shared" si="112"/>
        <v>0</v>
      </c>
      <c r="F520" s="64">
        <f t="shared" si="112"/>
        <v>0</v>
      </c>
      <c r="G520" s="64">
        <f t="shared" si="112"/>
        <v>0</v>
      </c>
      <c r="H520" s="64">
        <f t="shared" si="112"/>
        <v>0</v>
      </c>
      <c r="I520" s="64">
        <f t="shared" si="112"/>
        <v>0</v>
      </c>
      <c r="J520" s="64">
        <f t="shared" si="112"/>
        <v>0</v>
      </c>
      <c r="K520" s="64">
        <f t="shared" si="112"/>
        <v>0</v>
      </c>
      <c r="L520" s="64">
        <f t="shared" si="112"/>
        <v>0</v>
      </c>
      <c r="M520" s="64">
        <f t="shared" si="112"/>
        <v>0</v>
      </c>
      <c r="N520" s="64">
        <f t="shared" si="112"/>
        <v>0</v>
      </c>
      <c r="O520" s="64">
        <f t="shared" si="112"/>
        <v>0</v>
      </c>
      <c r="P520" s="64">
        <f t="shared" si="112"/>
        <v>0</v>
      </c>
      <c r="Q520" s="64">
        <f t="shared" si="112"/>
        <v>0</v>
      </c>
      <c r="R520" s="64">
        <f t="shared" si="112"/>
        <v>0</v>
      </c>
      <c r="S520" s="64">
        <f t="shared" si="112"/>
        <v>0</v>
      </c>
      <c r="T520" s="64">
        <f t="shared" si="112"/>
        <v>0</v>
      </c>
      <c r="U520" s="64">
        <f t="shared" si="112"/>
        <v>0</v>
      </c>
      <c r="V520" s="64">
        <f t="shared" si="112"/>
        <v>0</v>
      </c>
      <c r="W520" s="64">
        <f t="shared" si="112"/>
        <v>0</v>
      </c>
      <c r="X520" s="64">
        <f t="shared" si="112"/>
        <v>0</v>
      </c>
      <c r="Y520" s="64">
        <f t="shared" si="112"/>
        <v>0</v>
      </c>
      <c r="Z520" s="64">
        <f t="shared" si="112"/>
        <v>0</v>
      </c>
      <c r="AA520" s="64">
        <f t="shared" si="112"/>
        <v>0</v>
      </c>
      <c r="AB520" s="64">
        <f t="shared" si="112"/>
        <v>0</v>
      </c>
    </row>
    <row r="521" spans="1:28" hidden="1" x14ac:dyDescent="0.3">
      <c r="A521" t="str">
        <v/>
      </c>
      <c r="B521" t="str">
        <f t="shared" si="111"/>
        <v xml:space="preserve"> :  </v>
      </c>
      <c r="C521" s="64">
        <f t="shared" si="112"/>
        <v>0</v>
      </c>
      <c r="D521" s="64">
        <f t="shared" si="112"/>
        <v>0</v>
      </c>
      <c r="E521" s="64">
        <f t="shared" si="112"/>
        <v>0</v>
      </c>
      <c r="F521" s="64">
        <f t="shared" si="112"/>
        <v>0</v>
      </c>
      <c r="G521" s="64">
        <f t="shared" si="112"/>
        <v>0</v>
      </c>
      <c r="H521" s="64">
        <f t="shared" si="112"/>
        <v>0</v>
      </c>
      <c r="I521" s="64">
        <f t="shared" si="112"/>
        <v>0</v>
      </c>
      <c r="J521" s="64">
        <f t="shared" si="112"/>
        <v>0</v>
      </c>
      <c r="K521" s="64">
        <f t="shared" si="112"/>
        <v>0</v>
      </c>
      <c r="L521" s="64">
        <f t="shared" si="112"/>
        <v>0</v>
      </c>
      <c r="M521" s="64">
        <f t="shared" si="112"/>
        <v>0</v>
      </c>
      <c r="N521" s="64">
        <f t="shared" si="112"/>
        <v>0</v>
      </c>
      <c r="O521" s="64">
        <f t="shared" si="112"/>
        <v>0</v>
      </c>
      <c r="P521" s="64">
        <f t="shared" si="112"/>
        <v>0</v>
      </c>
      <c r="Q521" s="64">
        <f t="shared" si="112"/>
        <v>0</v>
      </c>
      <c r="R521" s="64">
        <f t="shared" si="112"/>
        <v>0</v>
      </c>
      <c r="S521" s="64">
        <f t="shared" si="112"/>
        <v>0</v>
      </c>
      <c r="T521" s="64">
        <f t="shared" si="112"/>
        <v>0</v>
      </c>
      <c r="U521" s="64">
        <f t="shared" si="112"/>
        <v>0</v>
      </c>
      <c r="V521" s="64">
        <f t="shared" si="112"/>
        <v>0</v>
      </c>
      <c r="W521" s="64">
        <f t="shared" si="112"/>
        <v>0</v>
      </c>
      <c r="X521" s="64">
        <f t="shared" si="112"/>
        <v>0</v>
      </c>
      <c r="Y521" s="64">
        <f t="shared" si="112"/>
        <v>0</v>
      </c>
      <c r="Z521" s="64">
        <f t="shared" si="112"/>
        <v>0</v>
      </c>
      <c r="AA521" s="64">
        <f t="shared" si="112"/>
        <v>0</v>
      </c>
      <c r="AB521" s="64">
        <f t="shared" si="112"/>
        <v>0</v>
      </c>
    </row>
    <row r="522" spans="1:28" hidden="1" x14ac:dyDescent="0.3">
      <c r="A522" t="str">
        <v/>
      </c>
      <c r="C522" s="65">
        <f t="shared" ref="C522:AB522" si="113">SUM(C520:C521)</f>
        <v>0</v>
      </c>
      <c r="D522" s="65">
        <f t="shared" si="113"/>
        <v>0</v>
      </c>
      <c r="E522" s="65">
        <f t="shared" si="113"/>
        <v>0</v>
      </c>
      <c r="F522" s="65">
        <f t="shared" si="113"/>
        <v>0</v>
      </c>
      <c r="G522" s="65">
        <f t="shared" si="113"/>
        <v>0</v>
      </c>
      <c r="H522" s="65">
        <f t="shared" si="113"/>
        <v>0</v>
      </c>
      <c r="I522" s="65">
        <f t="shared" si="113"/>
        <v>0</v>
      </c>
      <c r="J522" s="65">
        <f t="shared" si="113"/>
        <v>0</v>
      </c>
      <c r="K522" s="65">
        <f t="shared" si="113"/>
        <v>0</v>
      </c>
      <c r="L522" s="65">
        <f t="shared" si="113"/>
        <v>0</v>
      </c>
      <c r="M522" s="65">
        <f t="shared" si="113"/>
        <v>0</v>
      </c>
      <c r="N522" s="65">
        <f t="shared" si="113"/>
        <v>0</v>
      </c>
      <c r="O522" s="65">
        <f t="shared" si="113"/>
        <v>0</v>
      </c>
      <c r="P522" s="65">
        <f t="shared" si="113"/>
        <v>0</v>
      </c>
      <c r="Q522" s="65">
        <f t="shared" si="113"/>
        <v>0</v>
      </c>
      <c r="R522" s="65">
        <f t="shared" si="113"/>
        <v>0</v>
      </c>
      <c r="S522" s="65">
        <f t="shared" si="113"/>
        <v>0</v>
      </c>
      <c r="T522" s="65">
        <f t="shared" si="113"/>
        <v>0</v>
      </c>
      <c r="U522" s="65">
        <f t="shared" si="113"/>
        <v>0</v>
      </c>
      <c r="V522" s="65">
        <f t="shared" si="113"/>
        <v>0</v>
      </c>
      <c r="W522" s="65">
        <f t="shared" si="113"/>
        <v>0</v>
      </c>
      <c r="X522" s="65">
        <f t="shared" si="113"/>
        <v>0</v>
      </c>
      <c r="Y522" s="65">
        <f t="shared" si="113"/>
        <v>0</v>
      </c>
      <c r="Z522" s="65">
        <f t="shared" si="113"/>
        <v>0</v>
      </c>
      <c r="AA522" s="65">
        <f t="shared" si="113"/>
        <v>0</v>
      </c>
      <c r="AB522" s="65">
        <f t="shared" si="113"/>
        <v>0</v>
      </c>
    </row>
    <row r="523" spans="1:28" hidden="1" x14ac:dyDescent="0.3">
      <c r="A523" t="str">
        <v/>
      </c>
    </row>
    <row r="524" spans="1:28" hidden="1" x14ac:dyDescent="0.3">
      <c r="A524" t="str">
        <v/>
      </c>
    </row>
    <row r="525" spans="1:28" ht="16.8" hidden="1" x14ac:dyDescent="0.4">
      <c r="A525" t="str">
        <v/>
      </c>
      <c r="B525" s="59" t="str">
        <f>"Product: "&amp;$C$527</f>
        <v xml:space="preserve">Product: </v>
      </c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</row>
    <row r="526" spans="1:28" hidden="1" x14ac:dyDescent="0.3">
      <c r="A526" t="str">
        <v/>
      </c>
    </row>
    <row r="527" spans="1:28" hidden="1" x14ac:dyDescent="0.3">
      <c r="A527" t="str">
        <v/>
      </c>
      <c r="B527" t="s">
        <v>163</v>
      </c>
      <c r="C527" s="23"/>
    </row>
    <row r="528" spans="1:28" hidden="1" x14ac:dyDescent="0.3">
      <c r="A528" t="str">
        <v/>
      </c>
    </row>
    <row r="529" spans="1:28" hidden="1" x14ac:dyDescent="0.3">
      <c r="A529" t="str">
        <v/>
      </c>
      <c r="B529" t="s">
        <v>164</v>
      </c>
      <c r="C529" s="23"/>
    </row>
    <row r="530" spans="1:28" hidden="1" x14ac:dyDescent="0.3">
      <c r="A530" t="str">
        <v/>
      </c>
    </row>
    <row r="531" spans="1:28" ht="16.8" hidden="1" x14ac:dyDescent="0.4">
      <c r="A531" t="str">
        <v/>
      </c>
      <c r="C531" s="57">
        <f t="shared" ref="C531:AB531" si="114">C$36</f>
        <v>2017</v>
      </c>
      <c r="D531" s="57">
        <f t="shared" si="114"/>
        <v>2018</v>
      </c>
      <c r="E531" s="57">
        <f t="shared" si="114"/>
        <v>2019</v>
      </c>
      <c r="F531" s="57">
        <f t="shared" si="114"/>
        <v>2020</v>
      </c>
      <c r="G531" s="57">
        <f t="shared" si="114"/>
        <v>2021</v>
      </c>
      <c r="H531" s="57">
        <f t="shared" si="114"/>
        <v>2022</v>
      </c>
      <c r="I531" s="57">
        <f t="shared" si="114"/>
        <v>2023</v>
      </c>
      <c r="J531" s="57">
        <f t="shared" si="114"/>
        <v>2024</v>
      </c>
      <c r="K531" s="57">
        <f t="shared" si="114"/>
        <v>2025</v>
      </c>
      <c r="L531" s="57">
        <f t="shared" si="114"/>
        <v>2026</v>
      </c>
      <c r="M531" s="57">
        <f t="shared" si="114"/>
        <v>2027</v>
      </c>
      <c r="N531" s="57">
        <f t="shared" si="114"/>
        <v>2028</v>
      </c>
      <c r="O531" s="57">
        <f t="shared" si="114"/>
        <v>2029</v>
      </c>
      <c r="P531" s="57">
        <f t="shared" si="114"/>
        <v>2030</v>
      </c>
      <c r="Q531" s="57">
        <f t="shared" si="114"/>
        <v>2031</v>
      </c>
      <c r="R531" s="57">
        <f t="shared" si="114"/>
        <v>2032</v>
      </c>
      <c r="S531" s="57">
        <f t="shared" si="114"/>
        <v>2033</v>
      </c>
      <c r="T531" s="57">
        <f t="shared" si="114"/>
        <v>2034</v>
      </c>
      <c r="U531" s="57">
        <f t="shared" si="114"/>
        <v>2035</v>
      </c>
      <c r="V531" s="57">
        <f t="shared" si="114"/>
        <v>2036</v>
      </c>
      <c r="W531" s="57">
        <f t="shared" si="114"/>
        <v>2037</v>
      </c>
      <c r="X531" s="57">
        <f t="shared" si="114"/>
        <v>2038</v>
      </c>
      <c r="Y531" s="57">
        <f t="shared" si="114"/>
        <v>2039</v>
      </c>
      <c r="Z531" s="57">
        <f t="shared" si="114"/>
        <v>2040</v>
      </c>
      <c r="AA531" s="57">
        <f t="shared" si="114"/>
        <v>2041</v>
      </c>
      <c r="AB531" s="57">
        <f t="shared" si="114"/>
        <v>2042</v>
      </c>
    </row>
    <row r="532" spans="1:28" hidden="1" x14ac:dyDescent="0.3">
      <c r="A532" t="str">
        <v/>
      </c>
      <c r="B532" s="8" t="s">
        <v>166</v>
      </c>
      <c r="C532" s="34">
        <f t="shared" ref="C532:AB532" si="115">IFERROR(INDEX(C$281:C$287,MATCH($C$527,$B$281:$B$287,0)),0)</f>
        <v>0</v>
      </c>
      <c r="D532" s="34">
        <f t="shared" si="115"/>
        <v>0</v>
      </c>
      <c r="E532" s="34">
        <f t="shared" si="115"/>
        <v>0</v>
      </c>
      <c r="F532" s="34">
        <f t="shared" si="115"/>
        <v>0</v>
      </c>
      <c r="G532" s="34">
        <f t="shared" si="115"/>
        <v>0</v>
      </c>
      <c r="H532" s="34">
        <f t="shared" si="115"/>
        <v>0</v>
      </c>
      <c r="I532" s="34">
        <f t="shared" si="115"/>
        <v>0</v>
      </c>
      <c r="J532" s="34">
        <f t="shared" si="115"/>
        <v>0</v>
      </c>
      <c r="K532" s="34">
        <f t="shared" si="115"/>
        <v>0</v>
      </c>
      <c r="L532" s="34">
        <f t="shared" si="115"/>
        <v>0</v>
      </c>
      <c r="M532" s="34">
        <f t="shared" si="115"/>
        <v>0</v>
      </c>
      <c r="N532" s="34">
        <f t="shared" si="115"/>
        <v>0</v>
      </c>
      <c r="O532" s="34">
        <f t="shared" si="115"/>
        <v>0</v>
      </c>
      <c r="P532" s="34">
        <f t="shared" si="115"/>
        <v>0</v>
      </c>
      <c r="Q532" s="34">
        <f t="shared" si="115"/>
        <v>0</v>
      </c>
      <c r="R532" s="34">
        <f t="shared" si="115"/>
        <v>0</v>
      </c>
      <c r="S532" s="34">
        <f t="shared" si="115"/>
        <v>0</v>
      </c>
      <c r="T532" s="34">
        <f t="shared" si="115"/>
        <v>0</v>
      </c>
      <c r="U532" s="34">
        <f t="shared" si="115"/>
        <v>0</v>
      </c>
      <c r="V532" s="34">
        <f t="shared" si="115"/>
        <v>0</v>
      </c>
      <c r="W532" s="34">
        <f t="shared" si="115"/>
        <v>0</v>
      </c>
      <c r="X532" s="34">
        <f t="shared" si="115"/>
        <v>0</v>
      </c>
      <c r="Y532" s="34">
        <f t="shared" si="115"/>
        <v>0</v>
      </c>
      <c r="Z532" s="34">
        <f t="shared" si="115"/>
        <v>0</v>
      </c>
      <c r="AA532" s="34">
        <f t="shared" si="115"/>
        <v>0</v>
      </c>
      <c r="AB532" s="34">
        <f t="shared" si="115"/>
        <v>0</v>
      </c>
    </row>
    <row r="533" spans="1:28" hidden="1" x14ac:dyDescent="0.3">
      <c r="A533" t="str">
        <v/>
      </c>
      <c r="B533" s="8" t="s">
        <v>167</v>
      </c>
      <c r="C533" s="34">
        <f t="shared" ref="C533:AB533" si="116">IFERROR(INDEX(C$292:C$298,MATCH($C$527,$B$292:$B$298,0)),0)</f>
        <v>0</v>
      </c>
      <c r="D533" s="34">
        <f t="shared" si="116"/>
        <v>0</v>
      </c>
      <c r="E533" s="34">
        <f t="shared" si="116"/>
        <v>0</v>
      </c>
      <c r="F533" s="34">
        <f t="shared" si="116"/>
        <v>0</v>
      </c>
      <c r="G533" s="34">
        <f t="shared" si="116"/>
        <v>0</v>
      </c>
      <c r="H533" s="34">
        <f t="shared" si="116"/>
        <v>0</v>
      </c>
      <c r="I533" s="34">
        <f t="shared" si="116"/>
        <v>0</v>
      </c>
      <c r="J533" s="34">
        <f t="shared" si="116"/>
        <v>0</v>
      </c>
      <c r="K533" s="34">
        <f t="shared" si="116"/>
        <v>0</v>
      </c>
      <c r="L533" s="34">
        <f t="shared" si="116"/>
        <v>0</v>
      </c>
      <c r="M533" s="34">
        <f t="shared" si="116"/>
        <v>0</v>
      </c>
      <c r="N533" s="34">
        <f t="shared" si="116"/>
        <v>0</v>
      </c>
      <c r="O533" s="34">
        <f t="shared" si="116"/>
        <v>0</v>
      </c>
      <c r="P533" s="34">
        <f t="shared" si="116"/>
        <v>0</v>
      </c>
      <c r="Q533" s="34">
        <f t="shared" si="116"/>
        <v>0</v>
      </c>
      <c r="R533" s="34">
        <f t="shared" si="116"/>
        <v>0</v>
      </c>
      <c r="S533" s="34">
        <f t="shared" si="116"/>
        <v>0</v>
      </c>
      <c r="T533" s="34">
        <f t="shared" si="116"/>
        <v>0</v>
      </c>
      <c r="U533" s="34">
        <f t="shared" si="116"/>
        <v>0</v>
      </c>
      <c r="V533" s="34">
        <f t="shared" si="116"/>
        <v>0</v>
      </c>
      <c r="W533" s="34">
        <f t="shared" si="116"/>
        <v>0</v>
      </c>
      <c r="X533" s="34">
        <f t="shared" si="116"/>
        <v>0</v>
      </c>
      <c r="Y533" s="34">
        <f t="shared" si="116"/>
        <v>0</v>
      </c>
      <c r="Z533" s="34">
        <f t="shared" si="116"/>
        <v>0</v>
      </c>
      <c r="AA533" s="34">
        <f t="shared" si="116"/>
        <v>0</v>
      </c>
      <c r="AB533" s="34">
        <f t="shared" si="116"/>
        <v>0</v>
      </c>
    </row>
    <row r="534" spans="1:28" hidden="1" x14ac:dyDescent="0.3">
      <c r="A534" t="str">
        <v/>
      </c>
      <c r="B534" s="8" t="s">
        <v>168</v>
      </c>
      <c r="C534" s="34">
        <f t="shared" ref="C534:AB534" si="117">IFERROR(INDEX(C$303:C$309,MATCH($C$527,$B$303:$B$309,0)),0)</f>
        <v>0</v>
      </c>
      <c r="D534" s="34">
        <f t="shared" si="117"/>
        <v>0</v>
      </c>
      <c r="E534" s="34">
        <f t="shared" si="117"/>
        <v>0</v>
      </c>
      <c r="F534" s="34">
        <f t="shared" si="117"/>
        <v>0</v>
      </c>
      <c r="G534" s="34">
        <f t="shared" si="117"/>
        <v>0</v>
      </c>
      <c r="H534" s="34">
        <f t="shared" si="117"/>
        <v>0</v>
      </c>
      <c r="I534" s="34">
        <f t="shared" si="117"/>
        <v>0</v>
      </c>
      <c r="J534" s="34">
        <f t="shared" si="117"/>
        <v>0</v>
      </c>
      <c r="K534" s="34">
        <f t="shared" si="117"/>
        <v>0</v>
      </c>
      <c r="L534" s="34">
        <f t="shared" si="117"/>
        <v>0</v>
      </c>
      <c r="M534" s="34">
        <f t="shared" si="117"/>
        <v>0</v>
      </c>
      <c r="N534" s="34">
        <f t="shared" si="117"/>
        <v>0</v>
      </c>
      <c r="O534" s="34">
        <f t="shared" si="117"/>
        <v>0</v>
      </c>
      <c r="P534" s="34">
        <f t="shared" si="117"/>
        <v>0</v>
      </c>
      <c r="Q534" s="34">
        <f t="shared" si="117"/>
        <v>0</v>
      </c>
      <c r="R534" s="34">
        <f t="shared" si="117"/>
        <v>0</v>
      </c>
      <c r="S534" s="34">
        <f t="shared" si="117"/>
        <v>0</v>
      </c>
      <c r="T534" s="34">
        <f t="shared" si="117"/>
        <v>0</v>
      </c>
      <c r="U534" s="34">
        <f t="shared" si="117"/>
        <v>0</v>
      </c>
      <c r="V534" s="34">
        <f t="shared" si="117"/>
        <v>0</v>
      </c>
      <c r="W534" s="34">
        <f t="shared" si="117"/>
        <v>0</v>
      </c>
      <c r="X534" s="34">
        <f t="shared" si="117"/>
        <v>0</v>
      </c>
      <c r="Y534" s="34">
        <f t="shared" si="117"/>
        <v>0</v>
      </c>
      <c r="Z534" s="34">
        <f t="shared" si="117"/>
        <v>0</v>
      </c>
      <c r="AA534" s="34">
        <f t="shared" si="117"/>
        <v>0</v>
      </c>
      <c r="AB534" s="34">
        <f t="shared" si="117"/>
        <v>0</v>
      </c>
    </row>
    <row r="535" spans="1:28" hidden="1" x14ac:dyDescent="0.3">
      <c r="A535" t="str">
        <v/>
      </c>
      <c r="B535" s="8" t="s">
        <v>169</v>
      </c>
      <c r="C535" s="58">
        <f t="shared" ref="C535:AB535" si="118">C$534*52</f>
        <v>0</v>
      </c>
      <c r="D535" s="58">
        <f t="shared" si="118"/>
        <v>0</v>
      </c>
      <c r="E535" s="58">
        <f t="shared" si="118"/>
        <v>0</v>
      </c>
      <c r="F535" s="58">
        <f t="shared" si="118"/>
        <v>0</v>
      </c>
      <c r="G535" s="58">
        <f t="shared" si="118"/>
        <v>0</v>
      </c>
      <c r="H535" s="58">
        <f t="shared" si="118"/>
        <v>0</v>
      </c>
      <c r="I535" s="58">
        <f t="shared" si="118"/>
        <v>0</v>
      </c>
      <c r="J535" s="58">
        <f t="shared" si="118"/>
        <v>0</v>
      </c>
      <c r="K535" s="58">
        <f t="shared" si="118"/>
        <v>0</v>
      </c>
      <c r="L535" s="58">
        <f t="shared" si="118"/>
        <v>0</v>
      </c>
      <c r="M535" s="58">
        <f t="shared" si="118"/>
        <v>0</v>
      </c>
      <c r="N535" s="58">
        <f t="shared" si="118"/>
        <v>0</v>
      </c>
      <c r="O535" s="58">
        <f t="shared" si="118"/>
        <v>0</v>
      </c>
      <c r="P535" s="58">
        <f t="shared" si="118"/>
        <v>0</v>
      </c>
      <c r="Q535" s="58">
        <f t="shared" si="118"/>
        <v>0</v>
      </c>
      <c r="R535" s="58">
        <f t="shared" si="118"/>
        <v>0</v>
      </c>
      <c r="S535" s="58">
        <f t="shared" si="118"/>
        <v>0</v>
      </c>
      <c r="T535" s="58">
        <f t="shared" si="118"/>
        <v>0</v>
      </c>
      <c r="U535" s="58">
        <f t="shared" si="118"/>
        <v>0</v>
      </c>
      <c r="V535" s="58">
        <f t="shared" si="118"/>
        <v>0</v>
      </c>
      <c r="W535" s="58">
        <f t="shared" si="118"/>
        <v>0</v>
      </c>
      <c r="X535" s="58">
        <f t="shared" si="118"/>
        <v>0</v>
      </c>
      <c r="Y535" s="58">
        <f t="shared" si="118"/>
        <v>0</v>
      </c>
      <c r="Z535" s="58">
        <f t="shared" si="118"/>
        <v>0</v>
      </c>
      <c r="AA535" s="58">
        <f t="shared" si="118"/>
        <v>0</v>
      </c>
      <c r="AB535" s="58">
        <f t="shared" si="118"/>
        <v>0</v>
      </c>
    </row>
    <row r="536" spans="1:28" hidden="1" x14ac:dyDescent="0.3">
      <c r="A536" t="str">
        <v/>
      </c>
      <c r="B536" s="8" t="s">
        <v>170</v>
      </c>
      <c r="C536" s="58">
        <f t="array" ref="C536:AB536">[2]!JDWoT($C$534:$AB$534,$C$532:$AB$532)*52</f>
        <v>0</v>
      </c>
      <c r="D536" s="58">
        <v>0</v>
      </c>
      <c r="E536" s="58">
        <v>0</v>
      </c>
      <c r="F536" s="58">
        <v>0</v>
      </c>
      <c r="G536" s="58">
        <v>0</v>
      </c>
      <c r="H536" s="58">
        <v>0</v>
      </c>
      <c r="I536" s="58">
        <v>0</v>
      </c>
      <c r="J536" s="58">
        <v>0</v>
      </c>
      <c r="K536" s="58">
        <v>0</v>
      </c>
      <c r="L536" s="58">
        <v>0</v>
      </c>
      <c r="M536" s="58">
        <v>0</v>
      </c>
      <c r="N536" s="58">
        <v>0</v>
      </c>
      <c r="O536" s="58">
        <v>0</v>
      </c>
      <c r="P536" s="58">
        <v>0</v>
      </c>
      <c r="Q536" s="58">
        <v>0</v>
      </c>
      <c r="R536" s="58">
        <v>0</v>
      </c>
      <c r="S536" s="58">
        <v>0</v>
      </c>
      <c r="T536" s="58">
        <v>0</v>
      </c>
      <c r="U536" s="58">
        <v>0</v>
      </c>
      <c r="V536" s="58">
        <v>0</v>
      </c>
      <c r="W536" s="58">
        <v>0</v>
      </c>
      <c r="X536" s="58">
        <v>0</v>
      </c>
      <c r="Y536" s="58">
        <v>0</v>
      </c>
      <c r="Z536" s="58">
        <v>0</v>
      </c>
      <c r="AA536" s="58">
        <v>0</v>
      </c>
      <c r="AB536" s="58">
        <v>0</v>
      </c>
    </row>
    <row r="537" spans="1:28" hidden="1" x14ac:dyDescent="0.3">
      <c r="A537" t="str">
        <v/>
      </c>
    </row>
    <row r="538" spans="1:28" hidden="1" x14ac:dyDescent="0.3">
      <c r="A538" t="str">
        <v/>
      </c>
      <c r="B538" t="str">
        <f>$C$529&amp;" per Patient / week"</f>
        <v xml:space="preserve"> per Patient / week</v>
      </c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idden="1" x14ac:dyDescent="0.3">
      <c r="A539" t="str">
        <v/>
      </c>
      <c r="B539" t="s">
        <v>171</v>
      </c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</row>
    <row r="540" spans="1:28" hidden="1" x14ac:dyDescent="0.3">
      <c r="A540" t="str">
        <v/>
      </c>
      <c r="B540" t="str">
        <f>"Total "&amp;$C$529</f>
        <v xml:space="preserve">Total </v>
      </c>
      <c r="C540" s="34">
        <f t="shared" ref="C540:AB540" si="119">C$539*C$538*C$536</f>
        <v>0</v>
      </c>
      <c r="D540" s="34">
        <f t="shared" si="119"/>
        <v>0</v>
      </c>
      <c r="E540" s="34">
        <f t="shared" si="119"/>
        <v>0</v>
      </c>
      <c r="F540" s="34">
        <f t="shared" si="119"/>
        <v>0</v>
      </c>
      <c r="G540" s="34">
        <f t="shared" si="119"/>
        <v>0</v>
      </c>
      <c r="H540" s="34">
        <f t="shared" si="119"/>
        <v>0</v>
      </c>
      <c r="I540" s="34">
        <f t="shared" si="119"/>
        <v>0</v>
      </c>
      <c r="J540" s="34">
        <f t="shared" si="119"/>
        <v>0</v>
      </c>
      <c r="K540" s="34">
        <f t="shared" si="119"/>
        <v>0</v>
      </c>
      <c r="L540" s="34">
        <f t="shared" si="119"/>
        <v>0</v>
      </c>
      <c r="M540" s="34">
        <f t="shared" si="119"/>
        <v>0</v>
      </c>
      <c r="N540" s="34">
        <f t="shared" si="119"/>
        <v>0</v>
      </c>
      <c r="O540" s="34">
        <f t="shared" si="119"/>
        <v>0</v>
      </c>
      <c r="P540" s="34">
        <f t="shared" si="119"/>
        <v>0</v>
      </c>
      <c r="Q540" s="34">
        <f t="shared" si="119"/>
        <v>0</v>
      </c>
      <c r="R540" s="34">
        <f t="shared" si="119"/>
        <v>0</v>
      </c>
      <c r="S540" s="34">
        <f t="shared" si="119"/>
        <v>0</v>
      </c>
      <c r="T540" s="34">
        <f t="shared" si="119"/>
        <v>0</v>
      </c>
      <c r="U540" s="34">
        <f t="shared" si="119"/>
        <v>0</v>
      </c>
      <c r="V540" s="34">
        <f t="shared" si="119"/>
        <v>0</v>
      </c>
      <c r="W540" s="34">
        <f t="shared" si="119"/>
        <v>0</v>
      </c>
      <c r="X540" s="34">
        <f t="shared" si="119"/>
        <v>0</v>
      </c>
      <c r="Y540" s="34">
        <f t="shared" si="119"/>
        <v>0</v>
      </c>
      <c r="Z540" s="34">
        <f t="shared" si="119"/>
        <v>0</v>
      </c>
      <c r="AA540" s="34">
        <f t="shared" si="119"/>
        <v>0</v>
      </c>
      <c r="AB540" s="34">
        <f t="shared" si="119"/>
        <v>0</v>
      </c>
    </row>
    <row r="541" spans="1:28" hidden="1" x14ac:dyDescent="0.3">
      <c r="A541" t="str">
        <v/>
      </c>
    </row>
    <row r="542" spans="1:28" hidden="1" x14ac:dyDescent="0.3">
      <c r="A542" t="str">
        <v/>
      </c>
      <c r="B542" t="s">
        <v>172</v>
      </c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</row>
    <row r="543" spans="1:28" hidden="1" x14ac:dyDescent="0.3">
      <c r="A543" t="str">
        <v/>
      </c>
      <c r="B543" t="str">
        <f>"Total Adjusted "&amp;$C$529</f>
        <v xml:space="preserve">Total Adjusted </v>
      </c>
      <c r="C543" s="58">
        <f t="shared" ref="C543:AB543" si="120">C$540/(1 - C$542)</f>
        <v>0</v>
      </c>
      <c r="D543" s="58">
        <f t="shared" si="120"/>
        <v>0</v>
      </c>
      <c r="E543" s="58">
        <f t="shared" si="120"/>
        <v>0</v>
      </c>
      <c r="F543" s="58">
        <f t="shared" si="120"/>
        <v>0</v>
      </c>
      <c r="G543" s="58">
        <f t="shared" si="120"/>
        <v>0</v>
      </c>
      <c r="H543" s="58">
        <f t="shared" si="120"/>
        <v>0</v>
      </c>
      <c r="I543" s="58">
        <f t="shared" si="120"/>
        <v>0</v>
      </c>
      <c r="J543" s="58">
        <f t="shared" si="120"/>
        <v>0</v>
      </c>
      <c r="K543" s="58">
        <f t="shared" si="120"/>
        <v>0</v>
      </c>
      <c r="L543" s="58">
        <f t="shared" si="120"/>
        <v>0</v>
      </c>
      <c r="M543" s="58">
        <f t="shared" si="120"/>
        <v>0</v>
      </c>
      <c r="N543" s="58">
        <f t="shared" si="120"/>
        <v>0</v>
      </c>
      <c r="O543" s="58">
        <f t="shared" si="120"/>
        <v>0</v>
      </c>
      <c r="P543" s="58">
        <f t="shared" si="120"/>
        <v>0</v>
      </c>
      <c r="Q543" s="58">
        <f t="shared" si="120"/>
        <v>0</v>
      </c>
      <c r="R543" s="58">
        <f t="shared" si="120"/>
        <v>0</v>
      </c>
      <c r="S543" s="58">
        <f t="shared" si="120"/>
        <v>0</v>
      </c>
      <c r="T543" s="58">
        <f t="shared" si="120"/>
        <v>0</v>
      </c>
      <c r="U543" s="58">
        <f t="shared" si="120"/>
        <v>0</v>
      </c>
      <c r="V543" s="58">
        <f t="shared" si="120"/>
        <v>0</v>
      </c>
      <c r="W543" s="58">
        <f t="shared" si="120"/>
        <v>0</v>
      </c>
      <c r="X543" s="58">
        <f t="shared" si="120"/>
        <v>0</v>
      </c>
      <c r="Y543" s="58">
        <f t="shared" si="120"/>
        <v>0</v>
      </c>
      <c r="Z543" s="58">
        <f t="shared" si="120"/>
        <v>0</v>
      </c>
      <c r="AA543" s="58">
        <f t="shared" si="120"/>
        <v>0</v>
      </c>
      <c r="AB543" s="58">
        <f t="shared" si="120"/>
        <v>0</v>
      </c>
    </row>
    <row r="544" spans="1:28" hidden="1" x14ac:dyDescent="0.3">
      <c r="A544" t="str">
        <v/>
      </c>
    </row>
    <row r="545" spans="1:28" hidden="1" x14ac:dyDescent="0.3">
      <c r="A545" t="str">
        <v/>
      </c>
      <c r="B545" s="8" t="s">
        <v>173</v>
      </c>
      <c r="C545" s="8" t="str">
        <f>"# "&amp;$C$529&amp;" / Pack"</f>
        <v>#  / Pack</v>
      </c>
    </row>
    <row r="546" spans="1:28" hidden="1" x14ac:dyDescent="0.3">
      <c r="A546" t="str">
        <v/>
      </c>
      <c r="B546" s="23"/>
      <c r="C546" s="23"/>
    </row>
    <row r="547" spans="1:28" hidden="1" x14ac:dyDescent="0.3">
      <c r="A547" t="str">
        <v/>
      </c>
      <c r="B547" s="23"/>
      <c r="C547" s="23"/>
    </row>
    <row r="548" spans="1:28" hidden="1" x14ac:dyDescent="0.3">
      <c r="A548" t="str">
        <v/>
      </c>
    </row>
    <row r="549" spans="1:28" hidden="1" x14ac:dyDescent="0.3">
      <c r="A549" t="str">
        <v/>
      </c>
      <c r="B549" s="8" t="s">
        <v>176</v>
      </c>
    </row>
    <row r="550" spans="1:28" hidden="1" x14ac:dyDescent="0.3">
      <c r="A550" t="str">
        <v/>
      </c>
      <c r="B550" t="str">
        <f t="shared" ref="B550:B551" si="121">$C$527&amp;" "&amp;$B546&amp;": "&amp;$C546&amp;" "&amp;$C$529</f>
        <v xml:space="preserve"> :  </v>
      </c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</row>
    <row r="551" spans="1:28" hidden="1" x14ac:dyDescent="0.3">
      <c r="A551" t="str">
        <v/>
      </c>
      <c r="B551" t="str">
        <f t="shared" si="121"/>
        <v xml:space="preserve"> :  </v>
      </c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</row>
    <row r="552" spans="1:28" hidden="1" x14ac:dyDescent="0.3">
      <c r="A552" t="str">
        <v/>
      </c>
      <c r="C552" s="63">
        <f t="shared" ref="C552:AB552" si="122">SUM(C550:C551)</f>
        <v>0</v>
      </c>
      <c r="D552" s="63">
        <f t="shared" si="122"/>
        <v>0</v>
      </c>
      <c r="E552" s="63">
        <f t="shared" si="122"/>
        <v>0</v>
      </c>
      <c r="F552" s="63">
        <f t="shared" si="122"/>
        <v>0</v>
      </c>
      <c r="G552" s="63">
        <f t="shared" si="122"/>
        <v>0</v>
      </c>
      <c r="H552" s="63">
        <f t="shared" si="122"/>
        <v>0</v>
      </c>
      <c r="I552" s="63">
        <f t="shared" si="122"/>
        <v>0</v>
      </c>
      <c r="J552" s="63">
        <f t="shared" si="122"/>
        <v>0</v>
      </c>
      <c r="K552" s="63">
        <f t="shared" si="122"/>
        <v>0</v>
      </c>
      <c r="L552" s="63">
        <f t="shared" si="122"/>
        <v>0</v>
      </c>
      <c r="M552" s="63">
        <f t="shared" si="122"/>
        <v>0</v>
      </c>
      <c r="N552" s="63">
        <f t="shared" si="122"/>
        <v>0</v>
      </c>
      <c r="O552" s="63">
        <f t="shared" si="122"/>
        <v>0</v>
      </c>
      <c r="P552" s="63">
        <f t="shared" si="122"/>
        <v>0</v>
      </c>
      <c r="Q552" s="63">
        <f t="shared" si="122"/>
        <v>0</v>
      </c>
      <c r="R552" s="63">
        <f t="shared" si="122"/>
        <v>0</v>
      </c>
      <c r="S552" s="63">
        <f t="shared" si="122"/>
        <v>0</v>
      </c>
      <c r="T552" s="63">
        <f t="shared" si="122"/>
        <v>0</v>
      </c>
      <c r="U552" s="63">
        <f t="shared" si="122"/>
        <v>0</v>
      </c>
      <c r="V552" s="63">
        <f t="shared" si="122"/>
        <v>0</v>
      </c>
      <c r="W552" s="63">
        <f t="shared" si="122"/>
        <v>0</v>
      </c>
      <c r="X552" s="63">
        <f t="shared" si="122"/>
        <v>0</v>
      </c>
      <c r="Y552" s="63">
        <f t="shared" si="122"/>
        <v>0</v>
      </c>
      <c r="Z552" s="63">
        <f t="shared" si="122"/>
        <v>0</v>
      </c>
      <c r="AA552" s="63">
        <f t="shared" si="122"/>
        <v>0</v>
      </c>
      <c r="AB552" s="63">
        <f t="shared" si="122"/>
        <v>0</v>
      </c>
    </row>
    <row r="553" spans="1:28" hidden="1" x14ac:dyDescent="0.3">
      <c r="A553" t="str">
        <v/>
      </c>
    </row>
    <row r="554" spans="1:28" hidden="1" x14ac:dyDescent="0.3">
      <c r="A554" t="str">
        <v/>
      </c>
      <c r="B554" s="8" t="s">
        <v>177</v>
      </c>
    </row>
    <row r="555" spans="1:28" hidden="1" x14ac:dyDescent="0.3">
      <c r="A555" t="str">
        <v/>
      </c>
      <c r="B555" t="str">
        <f t="shared" ref="B555:B556" si="123">$B550</f>
        <v xml:space="preserve"> :  </v>
      </c>
      <c r="C555" s="34">
        <f t="shared" ref="C555:AB556" si="124">IFERROR(C$543*($C546*C550/(SUMPRODUCT($C$546:$C$547,C$550:C$551))/$C546),0)</f>
        <v>0</v>
      </c>
      <c r="D555" s="34">
        <f t="shared" si="124"/>
        <v>0</v>
      </c>
      <c r="E555" s="34">
        <f t="shared" si="124"/>
        <v>0</v>
      </c>
      <c r="F555" s="34">
        <f t="shared" si="124"/>
        <v>0</v>
      </c>
      <c r="G555" s="34">
        <f t="shared" si="124"/>
        <v>0</v>
      </c>
      <c r="H555" s="34">
        <f t="shared" si="124"/>
        <v>0</v>
      </c>
      <c r="I555" s="34">
        <f t="shared" si="124"/>
        <v>0</v>
      </c>
      <c r="J555" s="34">
        <f t="shared" si="124"/>
        <v>0</v>
      </c>
      <c r="K555" s="34">
        <f t="shared" si="124"/>
        <v>0</v>
      </c>
      <c r="L555" s="34">
        <f t="shared" si="124"/>
        <v>0</v>
      </c>
      <c r="M555" s="34">
        <f t="shared" si="124"/>
        <v>0</v>
      </c>
      <c r="N555" s="34">
        <f t="shared" si="124"/>
        <v>0</v>
      </c>
      <c r="O555" s="34">
        <f t="shared" si="124"/>
        <v>0</v>
      </c>
      <c r="P555" s="34">
        <f t="shared" si="124"/>
        <v>0</v>
      </c>
      <c r="Q555" s="34">
        <f t="shared" si="124"/>
        <v>0</v>
      </c>
      <c r="R555" s="34">
        <f t="shared" si="124"/>
        <v>0</v>
      </c>
      <c r="S555" s="34">
        <f t="shared" si="124"/>
        <v>0</v>
      </c>
      <c r="T555" s="34">
        <f t="shared" si="124"/>
        <v>0</v>
      </c>
      <c r="U555" s="34">
        <f t="shared" si="124"/>
        <v>0</v>
      </c>
      <c r="V555" s="34">
        <f t="shared" si="124"/>
        <v>0</v>
      </c>
      <c r="W555" s="34">
        <f t="shared" si="124"/>
        <v>0</v>
      </c>
      <c r="X555" s="34">
        <f t="shared" si="124"/>
        <v>0</v>
      </c>
      <c r="Y555" s="34">
        <f t="shared" si="124"/>
        <v>0</v>
      </c>
      <c r="Z555" s="34">
        <f t="shared" si="124"/>
        <v>0</v>
      </c>
      <c r="AA555" s="34">
        <f t="shared" si="124"/>
        <v>0</v>
      </c>
      <c r="AB555" s="34">
        <f t="shared" si="124"/>
        <v>0</v>
      </c>
    </row>
    <row r="556" spans="1:28" hidden="1" x14ac:dyDescent="0.3">
      <c r="A556" t="str">
        <v/>
      </c>
      <c r="B556" t="str">
        <f t="shared" si="123"/>
        <v xml:space="preserve"> :  </v>
      </c>
      <c r="C556" s="34">
        <f t="shared" si="124"/>
        <v>0</v>
      </c>
      <c r="D556" s="34">
        <f t="shared" si="124"/>
        <v>0</v>
      </c>
      <c r="E556" s="34">
        <f t="shared" si="124"/>
        <v>0</v>
      </c>
      <c r="F556" s="34">
        <f t="shared" si="124"/>
        <v>0</v>
      </c>
      <c r="G556" s="34">
        <f t="shared" si="124"/>
        <v>0</v>
      </c>
      <c r="H556" s="34">
        <f t="shared" si="124"/>
        <v>0</v>
      </c>
      <c r="I556" s="34">
        <f t="shared" si="124"/>
        <v>0</v>
      </c>
      <c r="J556" s="34">
        <f t="shared" si="124"/>
        <v>0</v>
      </c>
      <c r="K556" s="34">
        <f t="shared" si="124"/>
        <v>0</v>
      </c>
      <c r="L556" s="34">
        <f t="shared" si="124"/>
        <v>0</v>
      </c>
      <c r="M556" s="34">
        <f t="shared" si="124"/>
        <v>0</v>
      </c>
      <c r="N556" s="34">
        <f t="shared" si="124"/>
        <v>0</v>
      </c>
      <c r="O556" s="34">
        <f t="shared" si="124"/>
        <v>0</v>
      </c>
      <c r="P556" s="34">
        <f t="shared" si="124"/>
        <v>0</v>
      </c>
      <c r="Q556" s="34">
        <f t="shared" si="124"/>
        <v>0</v>
      </c>
      <c r="R556" s="34">
        <f t="shared" si="124"/>
        <v>0</v>
      </c>
      <c r="S556" s="34">
        <f t="shared" si="124"/>
        <v>0</v>
      </c>
      <c r="T556" s="34">
        <f t="shared" si="124"/>
        <v>0</v>
      </c>
      <c r="U556" s="34">
        <f t="shared" si="124"/>
        <v>0</v>
      </c>
      <c r="V556" s="34">
        <f t="shared" si="124"/>
        <v>0</v>
      </c>
      <c r="W556" s="34">
        <f t="shared" si="124"/>
        <v>0</v>
      </c>
      <c r="X556" s="34">
        <f t="shared" si="124"/>
        <v>0</v>
      </c>
      <c r="Y556" s="34">
        <f t="shared" si="124"/>
        <v>0</v>
      </c>
      <c r="Z556" s="34">
        <f t="shared" si="124"/>
        <v>0</v>
      </c>
      <c r="AA556" s="34">
        <f t="shared" si="124"/>
        <v>0</v>
      </c>
      <c r="AB556" s="34">
        <f t="shared" si="124"/>
        <v>0</v>
      </c>
    </row>
    <row r="557" spans="1:28" hidden="1" x14ac:dyDescent="0.3">
      <c r="A557" t="str">
        <v/>
      </c>
      <c r="C557" s="52">
        <f t="shared" ref="C557:AB557" si="125">SUM(C555:C556)</f>
        <v>0</v>
      </c>
      <c r="D557" s="52">
        <f t="shared" si="125"/>
        <v>0</v>
      </c>
      <c r="E557" s="52">
        <f t="shared" si="125"/>
        <v>0</v>
      </c>
      <c r="F557" s="52">
        <f t="shared" si="125"/>
        <v>0</v>
      </c>
      <c r="G557" s="52">
        <f t="shared" si="125"/>
        <v>0</v>
      </c>
      <c r="H557" s="52">
        <f t="shared" si="125"/>
        <v>0</v>
      </c>
      <c r="I557" s="52">
        <f t="shared" si="125"/>
        <v>0</v>
      </c>
      <c r="J557" s="52">
        <f t="shared" si="125"/>
        <v>0</v>
      </c>
      <c r="K557" s="52">
        <f t="shared" si="125"/>
        <v>0</v>
      </c>
      <c r="L557" s="52">
        <f t="shared" si="125"/>
        <v>0</v>
      </c>
      <c r="M557" s="52">
        <f t="shared" si="125"/>
        <v>0</v>
      </c>
      <c r="N557" s="52">
        <f t="shared" si="125"/>
        <v>0</v>
      </c>
      <c r="O557" s="52">
        <f t="shared" si="125"/>
        <v>0</v>
      </c>
      <c r="P557" s="52">
        <f t="shared" si="125"/>
        <v>0</v>
      </c>
      <c r="Q557" s="52">
        <f t="shared" si="125"/>
        <v>0</v>
      </c>
      <c r="R557" s="52">
        <f t="shared" si="125"/>
        <v>0</v>
      </c>
      <c r="S557" s="52">
        <f t="shared" si="125"/>
        <v>0</v>
      </c>
      <c r="T557" s="52">
        <f t="shared" si="125"/>
        <v>0</v>
      </c>
      <c r="U557" s="52">
        <f t="shared" si="125"/>
        <v>0</v>
      </c>
      <c r="V557" s="52">
        <f t="shared" si="125"/>
        <v>0</v>
      </c>
      <c r="W557" s="52">
        <f t="shared" si="125"/>
        <v>0</v>
      </c>
      <c r="X557" s="52">
        <f t="shared" si="125"/>
        <v>0</v>
      </c>
      <c r="Y557" s="52">
        <f t="shared" si="125"/>
        <v>0</v>
      </c>
      <c r="Z557" s="52">
        <f t="shared" si="125"/>
        <v>0</v>
      </c>
      <c r="AA557" s="52">
        <f t="shared" si="125"/>
        <v>0</v>
      </c>
      <c r="AB557" s="52">
        <f t="shared" si="125"/>
        <v>0</v>
      </c>
    </row>
    <row r="558" spans="1:28" hidden="1" x14ac:dyDescent="0.3">
      <c r="A558" t="str">
        <v/>
      </c>
      <c r="B558" s="8" t="s">
        <v>178</v>
      </c>
    </row>
    <row r="559" spans="1:28" hidden="1" x14ac:dyDescent="0.3">
      <c r="A559" t="str">
        <v/>
      </c>
      <c r="B559" t="str">
        <f t="shared" ref="B559:B560" si="126">$B550</f>
        <v xml:space="preserve"> :  </v>
      </c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idden="1" x14ac:dyDescent="0.3">
      <c r="A560" t="str">
        <v/>
      </c>
      <c r="B560" t="str">
        <f t="shared" si="126"/>
        <v xml:space="preserve"> :  </v>
      </c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idden="1" x14ac:dyDescent="0.3">
      <c r="A561" t="str">
        <v/>
      </c>
    </row>
    <row r="562" spans="1:28" hidden="1" x14ac:dyDescent="0.3">
      <c r="A562" t="str">
        <v/>
      </c>
      <c r="B562" s="8" t="s">
        <v>179</v>
      </c>
    </row>
    <row r="563" spans="1:28" hidden="1" x14ac:dyDescent="0.3">
      <c r="A563" t="str">
        <v/>
      </c>
      <c r="B563" t="str">
        <f t="shared" ref="B563:B564" si="127">$B559</f>
        <v xml:space="preserve"> :  </v>
      </c>
      <c r="C563" s="64">
        <f t="shared" ref="C563:AB564" si="128">C555*C559</f>
        <v>0</v>
      </c>
      <c r="D563" s="64">
        <f t="shared" si="128"/>
        <v>0</v>
      </c>
      <c r="E563" s="64">
        <f t="shared" si="128"/>
        <v>0</v>
      </c>
      <c r="F563" s="64">
        <f t="shared" si="128"/>
        <v>0</v>
      </c>
      <c r="G563" s="64">
        <f t="shared" si="128"/>
        <v>0</v>
      </c>
      <c r="H563" s="64">
        <f t="shared" si="128"/>
        <v>0</v>
      </c>
      <c r="I563" s="64">
        <f t="shared" si="128"/>
        <v>0</v>
      </c>
      <c r="J563" s="64">
        <f t="shared" si="128"/>
        <v>0</v>
      </c>
      <c r="K563" s="64">
        <f t="shared" si="128"/>
        <v>0</v>
      </c>
      <c r="L563" s="64">
        <f t="shared" si="128"/>
        <v>0</v>
      </c>
      <c r="M563" s="64">
        <f t="shared" si="128"/>
        <v>0</v>
      </c>
      <c r="N563" s="64">
        <f t="shared" si="128"/>
        <v>0</v>
      </c>
      <c r="O563" s="64">
        <f t="shared" si="128"/>
        <v>0</v>
      </c>
      <c r="P563" s="64">
        <f t="shared" si="128"/>
        <v>0</v>
      </c>
      <c r="Q563" s="64">
        <f t="shared" si="128"/>
        <v>0</v>
      </c>
      <c r="R563" s="64">
        <f t="shared" si="128"/>
        <v>0</v>
      </c>
      <c r="S563" s="64">
        <f t="shared" si="128"/>
        <v>0</v>
      </c>
      <c r="T563" s="64">
        <f t="shared" si="128"/>
        <v>0</v>
      </c>
      <c r="U563" s="64">
        <f t="shared" si="128"/>
        <v>0</v>
      </c>
      <c r="V563" s="64">
        <f t="shared" si="128"/>
        <v>0</v>
      </c>
      <c r="W563" s="64">
        <f t="shared" si="128"/>
        <v>0</v>
      </c>
      <c r="X563" s="64">
        <f t="shared" si="128"/>
        <v>0</v>
      </c>
      <c r="Y563" s="64">
        <f t="shared" si="128"/>
        <v>0</v>
      </c>
      <c r="Z563" s="64">
        <f t="shared" si="128"/>
        <v>0</v>
      </c>
      <c r="AA563" s="64">
        <f t="shared" si="128"/>
        <v>0</v>
      </c>
      <c r="AB563" s="64">
        <f t="shared" si="128"/>
        <v>0</v>
      </c>
    </row>
    <row r="564" spans="1:28" hidden="1" x14ac:dyDescent="0.3">
      <c r="A564" t="str">
        <v/>
      </c>
      <c r="B564" t="str">
        <f t="shared" si="127"/>
        <v xml:space="preserve"> :  </v>
      </c>
      <c r="C564" s="64">
        <f t="shared" si="128"/>
        <v>0</v>
      </c>
      <c r="D564" s="64">
        <f t="shared" si="128"/>
        <v>0</v>
      </c>
      <c r="E564" s="64">
        <f t="shared" si="128"/>
        <v>0</v>
      </c>
      <c r="F564" s="64">
        <f t="shared" si="128"/>
        <v>0</v>
      </c>
      <c r="G564" s="64">
        <f t="shared" si="128"/>
        <v>0</v>
      </c>
      <c r="H564" s="64">
        <f t="shared" si="128"/>
        <v>0</v>
      </c>
      <c r="I564" s="64">
        <f t="shared" si="128"/>
        <v>0</v>
      </c>
      <c r="J564" s="64">
        <f t="shared" si="128"/>
        <v>0</v>
      </c>
      <c r="K564" s="64">
        <f t="shared" si="128"/>
        <v>0</v>
      </c>
      <c r="L564" s="64">
        <f t="shared" si="128"/>
        <v>0</v>
      </c>
      <c r="M564" s="64">
        <f t="shared" si="128"/>
        <v>0</v>
      </c>
      <c r="N564" s="64">
        <f t="shared" si="128"/>
        <v>0</v>
      </c>
      <c r="O564" s="64">
        <f t="shared" si="128"/>
        <v>0</v>
      </c>
      <c r="P564" s="64">
        <f t="shared" si="128"/>
        <v>0</v>
      </c>
      <c r="Q564" s="64">
        <f t="shared" si="128"/>
        <v>0</v>
      </c>
      <c r="R564" s="64">
        <f t="shared" si="128"/>
        <v>0</v>
      </c>
      <c r="S564" s="64">
        <f t="shared" si="128"/>
        <v>0</v>
      </c>
      <c r="T564" s="64">
        <f t="shared" si="128"/>
        <v>0</v>
      </c>
      <c r="U564" s="64">
        <f t="shared" si="128"/>
        <v>0</v>
      </c>
      <c r="V564" s="64">
        <f t="shared" si="128"/>
        <v>0</v>
      </c>
      <c r="W564" s="64">
        <f t="shared" si="128"/>
        <v>0</v>
      </c>
      <c r="X564" s="64">
        <f t="shared" si="128"/>
        <v>0</v>
      </c>
      <c r="Y564" s="64">
        <f t="shared" si="128"/>
        <v>0</v>
      </c>
      <c r="Z564" s="64">
        <f t="shared" si="128"/>
        <v>0</v>
      </c>
      <c r="AA564" s="64">
        <f t="shared" si="128"/>
        <v>0</v>
      </c>
      <c r="AB564" s="64">
        <f t="shared" si="128"/>
        <v>0</v>
      </c>
    </row>
    <row r="565" spans="1:28" hidden="1" x14ac:dyDescent="0.3">
      <c r="A565" t="str">
        <v/>
      </c>
      <c r="C565" s="65">
        <f t="shared" ref="C565:AB565" si="129">SUM(C563:C564)</f>
        <v>0</v>
      </c>
      <c r="D565" s="65">
        <f t="shared" si="129"/>
        <v>0</v>
      </c>
      <c r="E565" s="65">
        <f t="shared" si="129"/>
        <v>0</v>
      </c>
      <c r="F565" s="65">
        <f t="shared" si="129"/>
        <v>0</v>
      </c>
      <c r="G565" s="65">
        <f t="shared" si="129"/>
        <v>0</v>
      </c>
      <c r="H565" s="65">
        <f t="shared" si="129"/>
        <v>0</v>
      </c>
      <c r="I565" s="65">
        <f t="shared" si="129"/>
        <v>0</v>
      </c>
      <c r="J565" s="65">
        <f t="shared" si="129"/>
        <v>0</v>
      </c>
      <c r="K565" s="65">
        <f t="shared" si="129"/>
        <v>0</v>
      </c>
      <c r="L565" s="65">
        <f t="shared" si="129"/>
        <v>0</v>
      </c>
      <c r="M565" s="65">
        <f t="shared" si="129"/>
        <v>0</v>
      </c>
      <c r="N565" s="65">
        <f t="shared" si="129"/>
        <v>0</v>
      </c>
      <c r="O565" s="65">
        <f t="shared" si="129"/>
        <v>0</v>
      </c>
      <c r="P565" s="65">
        <f t="shared" si="129"/>
        <v>0</v>
      </c>
      <c r="Q565" s="65">
        <f t="shared" si="129"/>
        <v>0</v>
      </c>
      <c r="R565" s="65">
        <f t="shared" si="129"/>
        <v>0</v>
      </c>
      <c r="S565" s="65">
        <f t="shared" si="129"/>
        <v>0</v>
      </c>
      <c r="T565" s="65">
        <f t="shared" si="129"/>
        <v>0</v>
      </c>
      <c r="U565" s="65">
        <f t="shared" si="129"/>
        <v>0</v>
      </c>
      <c r="V565" s="65">
        <f t="shared" si="129"/>
        <v>0</v>
      </c>
      <c r="W565" s="65">
        <f t="shared" si="129"/>
        <v>0</v>
      </c>
      <c r="X565" s="65">
        <f t="shared" si="129"/>
        <v>0</v>
      </c>
      <c r="Y565" s="65">
        <f t="shared" si="129"/>
        <v>0</v>
      </c>
      <c r="Z565" s="65">
        <f t="shared" si="129"/>
        <v>0</v>
      </c>
      <c r="AA565" s="65">
        <f t="shared" si="129"/>
        <v>0</v>
      </c>
      <c r="AB565" s="65">
        <f t="shared" si="129"/>
        <v>0</v>
      </c>
    </row>
    <row r="566" spans="1:28" hidden="1" x14ac:dyDescent="0.3">
      <c r="A566" t="str">
        <v/>
      </c>
    </row>
    <row r="567" spans="1:28" hidden="1" x14ac:dyDescent="0.3">
      <c r="A567" t="str">
        <v/>
      </c>
      <c r="B567" s="8" t="s">
        <v>180</v>
      </c>
    </row>
    <row r="568" spans="1:28" hidden="1" x14ac:dyDescent="0.3">
      <c r="A568" t="str">
        <v/>
      </c>
      <c r="B568" t="str">
        <f t="shared" ref="B568:B569" si="130">$B559</f>
        <v xml:space="preserve"> :  </v>
      </c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</row>
    <row r="569" spans="1:28" hidden="1" x14ac:dyDescent="0.3">
      <c r="A569" t="str">
        <v/>
      </c>
      <c r="B569" t="str">
        <f t="shared" si="130"/>
        <v xml:space="preserve"> :  </v>
      </c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</row>
    <row r="570" spans="1:28" hidden="1" x14ac:dyDescent="0.3">
      <c r="A570" t="str">
        <v/>
      </c>
    </row>
    <row r="571" spans="1:28" hidden="1" x14ac:dyDescent="0.3">
      <c r="A571" t="str">
        <v/>
      </c>
    </row>
    <row r="572" spans="1:28" hidden="1" x14ac:dyDescent="0.3">
      <c r="A572" t="str">
        <v/>
      </c>
      <c r="B572" s="8" t="s">
        <v>181</v>
      </c>
    </row>
    <row r="573" spans="1:28" hidden="1" x14ac:dyDescent="0.3">
      <c r="A573" t="str">
        <v/>
      </c>
      <c r="B573" t="str">
        <f t="shared" ref="B573:B574" si="131">$B559</f>
        <v xml:space="preserve"> :  </v>
      </c>
      <c r="C573" s="64">
        <f t="shared" ref="C573:AB574" si="132">C563*(1-C568)</f>
        <v>0</v>
      </c>
      <c r="D573" s="64">
        <f t="shared" si="132"/>
        <v>0</v>
      </c>
      <c r="E573" s="64">
        <f t="shared" si="132"/>
        <v>0</v>
      </c>
      <c r="F573" s="64">
        <f t="shared" si="132"/>
        <v>0</v>
      </c>
      <c r="G573" s="64">
        <f t="shared" si="132"/>
        <v>0</v>
      </c>
      <c r="H573" s="64">
        <f t="shared" si="132"/>
        <v>0</v>
      </c>
      <c r="I573" s="64">
        <f t="shared" si="132"/>
        <v>0</v>
      </c>
      <c r="J573" s="64">
        <f t="shared" si="132"/>
        <v>0</v>
      </c>
      <c r="K573" s="64">
        <f t="shared" si="132"/>
        <v>0</v>
      </c>
      <c r="L573" s="64">
        <f t="shared" si="132"/>
        <v>0</v>
      </c>
      <c r="M573" s="64">
        <f t="shared" si="132"/>
        <v>0</v>
      </c>
      <c r="N573" s="64">
        <f t="shared" si="132"/>
        <v>0</v>
      </c>
      <c r="O573" s="64">
        <f t="shared" si="132"/>
        <v>0</v>
      </c>
      <c r="P573" s="64">
        <f t="shared" si="132"/>
        <v>0</v>
      </c>
      <c r="Q573" s="64">
        <f t="shared" si="132"/>
        <v>0</v>
      </c>
      <c r="R573" s="64">
        <f t="shared" si="132"/>
        <v>0</v>
      </c>
      <c r="S573" s="64">
        <f t="shared" si="132"/>
        <v>0</v>
      </c>
      <c r="T573" s="64">
        <f t="shared" si="132"/>
        <v>0</v>
      </c>
      <c r="U573" s="64">
        <f t="shared" si="132"/>
        <v>0</v>
      </c>
      <c r="V573" s="64">
        <f t="shared" si="132"/>
        <v>0</v>
      </c>
      <c r="W573" s="64">
        <f t="shared" si="132"/>
        <v>0</v>
      </c>
      <c r="X573" s="64">
        <f t="shared" si="132"/>
        <v>0</v>
      </c>
      <c r="Y573" s="64">
        <f t="shared" si="132"/>
        <v>0</v>
      </c>
      <c r="Z573" s="64">
        <f t="shared" si="132"/>
        <v>0</v>
      </c>
      <c r="AA573" s="64">
        <f t="shared" si="132"/>
        <v>0</v>
      </c>
      <c r="AB573" s="64">
        <f t="shared" si="132"/>
        <v>0</v>
      </c>
    </row>
    <row r="574" spans="1:28" hidden="1" x14ac:dyDescent="0.3">
      <c r="A574" t="str">
        <v/>
      </c>
      <c r="B574" t="str">
        <f t="shared" si="131"/>
        <v xml:space="preserve"> :  </v>
      </c>
      <c r="C574" s="64">
        <f t="shared" si="132"/>
        <v>0</v>
      </c>
      <c r="D574" s="64">
        <f t="shared" si="132"/>
        <v>0</v>
      </c>
      <c r="E574" s="64">
        <f t="shared" si="132"/>
        <v>0</v>
      </c>
      <c r="F574" s="64">
        <f t="shared" si="132"/>
        <v>0</v>
      </c>
      <c r="G574" s="64">
        <f t="shared" si="132"/>
        <v>0</v>
      </c>
      <c r="H574" s="64">
        <f t="shared" si="132"/>
        <v>0</v>
      </c>
      <c r="I574" s="64">
        <f t="shared" si="132"/>
        <v>0</v>
      </c>
      <c r="J574" s="64">
        <f t="shared" si="132"/>
        <v>0</v>
      </c>
      <c r="K574" s="64">
        <f t="shared" si="132"/>
        <v>0</v>
      </c>
      <c r="L574" s="64">
        <f t="shared" si="132"/>
        <v>0</v>
      </c>
      <c r="M574" s="64">
        <f t="shared" si="132"/>
        <v>0</v>
      </c>
      <c r="N574" s="64">
        <f t="shared" si="132"/>
        <v>0</v>
      </c>
      <c r="O574" s="64">
        <f t="shared" si="132"/>
        <v>0</v>
      </c>
      <c r="P574" s="64">
        <f t="shared" si="132"/>
        <v>0</v>
      </c>
      <c r="Q574" s="64">
        <f t="shared" si="132"/>
        <v>0</v>
      </c>
      <c r="R574" s="64">
        <f t="shared" si="132"/>
        <v>0</v>
      </c>
      <c r="S574" s="64">
        <f t="shared" si="132"/>
        <v>0</v>
      </c>
      <c r="T574" s="64">
        <f t="shared" si="132"/>
        <v>0</v>
      </c>
      <c r="U574" s="64">
        <f t="shared" si="132"/>
        <v>0</v>
      </c>
      <c r="V574" s="64">
        <f t="shared" si="132"/>
        <v>0</v>
      </c>
      <c r="W574" s="64">
        <f t="shared" si="132"/>
        <v>0</v>
      </c>
      <c r="X574" s="64">
        <f t="shared" si="132"/>
        <v>0</v>
      </c>
      <c r="Y574" s="64">
        <f t="shared" si="132"/>
        <v>0</v>
      </c>
      <c r="Z574" s="64">
        <f t="shared" si="132"/>
        <v>0</v>
      </c>
      <c r="AA574" s="64">
        <f t="shared" si="132"/>
        <v>0</v>
      </c>
      <c r="AB574" s="64">
        <f t="shared" si="132"/>
        <v>0</v>
      </c>
    </row>
    <row r="575" spans="1:28" hidden="1" x14ac:dyDescent="0.3">
      <c r="A575" t="str">
        <v/>
      </c>
      <c r="C575" s="65">
        <f t="shared" ref="C575:AB575" si="133">SUM(C573:C574)</f>
        <v>0</v>
      </c>
      <c r="D575" s="65">
        <f t="shared" si="133"/>
        <v>0</v>
      </c>
      <c r="E575" s="65">
        <f t="shared" si="133"/>
        <v>0</v>
      </c>
      <c r="F575" s="65">
        <f t="shared" si="133"/>
        <v>0</v>
      </c>
      <c r="G575" s="65">
        <f t="shared" si="133"/>
        <v>0</v>
      </c>
      <c r="H575" s="65">
        <f t="shared" si="133"/>
        <v>0</v>
      </c>
      <c r="I575" s="65">
        <f t="shared" si="133"/>
        <v>0</v>
      </c>
      <c r="J575" s="65">
        <f t="shared" si="133"/>
        <v>0</v>
      </c>
      <c r="K575" s="65">
        <f t="shared" si="133"/>
        <v>0</v>
      </c>
      <c r="L575" s="65">
        <f t="shared" si="133"/>
        <v>0</v>
      </c>
      <c r="M575" s="65">
        <f t="shared" si="133"/>
        <v>0</v>
      </c>
      <c r="N575" s="65">
        <f t="shared" si="133"/>
        <v>0</v>
      </c>
      <c r="O575" s="65">
        <f t="shared" si="133"/>
        <v>0</v>
      </c>
      <c r="P575" s="65">
        <f t="shared" si="133"/>
        <v>0</v>
      </c>
      <c r="Q575" s="65">
        <f t="shared" si="133"/>
        <v>0</v>
      </c>
      <c r="R575" s="65">
        <f t="shared" si="133"/>
        <v>0</v>
      </c>
      <c r="S575" s="65">
        <f t="shared" si="133"/>
        <v>0</v>
      </c>
      <c r="T575" s="65">
        <f t="shared" si="133"/>
        <v>0</v>
      </c>
      <c r="U575" s="65">
        <f t="shared" si="133"/>
        <v>0</v>
      </c>
      <c r="V575" s="65">
        <f t="shared" si="133"/>
        <v>0</v>
      </c>
      <c r="W575" s="65">
        <f t="shared" si="133"/>
        <v>0</v>
      </c>
      <c r="X575" s="65">
        <f t="shared" si="133"/>
        <v>0</v>
      </c>
      <c r="Y575" s="65">
        <f t="shared" si="133"/>
        <v>0</v>
      </c>
      <c r="Z575" s="65">
        <f t="shared" si="133"/>
        <v>0</v>
      </c>
      <c r="AA575" s="65">
        <f t="shared" si="133"/>
        <v>0</v>
      </c>
      <c r="AB575" s="65">
        <f t="shared" si="133"/>
        <v>0</v>
      </c>
    </row>
    <row r="576" spans="1:28" hidden="1" x14ac:dyDescent="0.3">
      <c r="A576" t="str">
        <v/>
      </c>
    </row>
    <row r="577" spans="1:28" hidden="1" x14ac:dyDescent="0.3">
      <c r="A577" t="str">
        <v/>
      </c>
    </row>
    <row r="578" spans="1:28" ht="16.8" hidden="1" x14ac:dyDescent="0.4">
      <c r="A578" t="str">
        <v/>
      </c>
      <c r="B578" s="59" t="str">
        <f>"Product: "&amp;$C$580</f>
        <v xml:space="preserve">Product: </v>
      </c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</row>
    <row r="579" spans="1:28" hidden="1" x14ac:dyDescent="0.3">
      <c r="A579" t="str">
        <v/>
      </c>
    </row>
    <row r="580" spans="1:28" hidden="1" x14ac:dyDescent="0.3">
      <c r="A580" t="str">
        <v/>
      </c>
      <c r="B580" t="s">
        <v>163</v>
      </c>
      <c r="C580" s="23"/>
    </row>
    <row r="581" spans="1:28" hidden="1" x14ac:dyDescent="0.3">
      <c r="A581" t="str">
        <v/>
      </c>
    </row>
    <row r="582" spans="1:28" hidden="1" x14ac:dyDescent="0.3">
      <c r="A582" t="str">
        <v/>
      </c>
      <c r="B582" t="s">
        <v>164</v>
      </c>
      <c r="C582" s="23"/>
    </row>
    <row r="583" spans="1:28" hidden="1" x14ac:dyDescent="0.3">
      <c r="A583" t="str">
        <v/>
      </c>
    </row>
    <row r="584" spans="1:28" ht="16.8" hidden="1" x14ac:dyDescent="0.4">
      <c r="A584" t="str">
        <v/>
      </c>
      <c r="C584" s="57">
        <f t="shared" ref="C584:AB584" si="134">C$36</f>
        <v>2017</v>
      </c>
      <c r="D584" s="57">
        <f t="shared" si="134"/>
        <v>2018</v>
      </c>
      <c r="E584" s="57">
        <f t="shared" si="134"/>
        <v>2019</v>
      </c>
      <c r="F584" s="57">
        <f t="shared" si="134"/>
        <v>2020</v>
      </c>
      <c r="G584" s="57">
        <f t="shared" si="134"/>
        <v>2021</v>
      </c>
      <c r="H584" s="57">
        <f t="shared" si="134"/>
        <v>2022</v>
      </c>
      <c r="I584" s="57">
        <f t="shared" si="134"/>
        <v>2023</v>
      </c>
      <c r="J584" s="57">
        <f t="shared" si="134"/>
        <v>2024</v>
      </c>
      <c r="K584" s="57">
        <f t="shared" si="134"/>
        <v>2025</v>
      </c>
      <c r="L584" s="57">
        <f t="shared" si="134"/>
        <v>2026</v>
      </c>
      <c r="M584" s="57">
        <f t="shared" si="134"/>
        <v>2027</v>
      </c>
      <c r="N584" s="57">
        <f t="shared" si="134"/>
        <v>2028</v>
      </c>
      <c r="O584" s="57">
        <f t="shared" si="134"/>
        <v>2029</v>
      </c>
      <c r="P584" s="57">
        <f t="shared" si="134"/>
        <v>2030</v>
      </c>
      <c r="Q584" s="57">
        <f t="shared" si="134"/>
        <v>2031</v>
      </c>
      <c r="R584" s="57">
        <f t="shared" si="134"/>
        <v>2032</v>
      </c>
      <c r="S584" s="57">
        <f t="shared" si="134"/>
        <v>2033</v>
      </c>
      <c r="T584" s="57">
        <f t="shared" si="134"/>
        <v>2034</v>
      </c>
      <c r="U584" s="57">
        <f t="shared" si="134"/>
        <v>2035</v>
      </c>
      <c r="V584" s="57">
        <f t="shared" si="134"/>
        <v>2036</v>
      </c>
      <c r="W584" s="57">
        <f t="shared" si="134"/>
        <v>2037</v>
      </c>
      <c r="X584" s="57">
        <f t="shared" si="134"/>
        <v>2038</v>
      </c>
      <c r="Y584" s="57">
        <f t="shared" si="134"/>
        <v>2039</v>
      </c>
      <c r="Z584" s="57">
        <f t="shared" si="134"/>
        <v>2040</v>
      </c>
      <c r="AA584" s="57">
        <f t="shared" si="134"/>
        <v>2041</v>
      </c>
      <c r="AB584" s="57">
        <f t="shared" si="134"/>
        <v>2042</v>
      </c>
    </row>
    <row r="585" spans="1:28" hidden="1" x14ac:dyDescent="0.3">
      <c r="A585" t="str">
        <v/>
      </c>
      <c r="B585" s="8" t="s">
        <v>166</v>
      </c>
      <c r="C585" s="34">
        <f t="shared" ref="C585:AB585" si="135">IFERROR(INDEX(C$281:C$287,MATCH($C$580,$B$281:$B$287,0)),0)</f>
        <v>0</v>
      </c>
      <c r="D585" s="34">
        <f t="shared" si="135"/>
        <v>0</v>
      </c>
      <c r="E585" s="34">
        <f t="shared" si="135"/>
        <v>0</v>
      </c>
      <c r="F585" s="34">
        <f t="shared" si="135"/>
        <v>0</v>
      </c>
      <c r="G585" s="34">
        <f t="shared" si="135"/>
        <v>0</v>
      </c>
      <c r="H585" s="34">
        <f t="shared" si="135"/>
        <v>0</v>
      </c>
      <c r="I585" s="34">
        <f t="shared" si="135"/>
        <v>0</v>
      </c>
      <c r="J585" s="34">
        <f t="shared" si="135"/>
        <v>0</v>
      </c>
      <c r="K585" s="34">
        <f t="shared" si="135"/>
        <v>0</v>
      </c>
      <c r="L585" s="34">
        <f t="shared" si="135"/>
        <v>0</v>
      </c>
      <c r="M585" s="34">
        <f t="shared" si="135"/>
        <v>0</v>
      </c>
      <c r="N585" s="34">
        <f t="shared" si="135"/>
        <v>0</v>
      </c>
      <c r="O585" s="34">
        <f t="shared" si="135"/>
        <v>0</v>
      </c>
      <c r="P585" s="34">
        <f t="shared" si="135"/>
        <v>0</v>
      </c>
      <c r="Q585" s="34">
        <f t="shared" si="135"/>
        <v>0</v>
      </c>
      <c r="R585" s="34">
        <f t="shared" si="135"/>
        <v>0</v>
      </c>
      <c r="S585" s="34">
        <f t="shared" si="135"/>
        <v>0</v>
      </c>
      <c r="T585" s="34">
        <f t="shared" si="135"/>
        <v>0</v>
      </c>
      <c r="U585" s="34">
        <f t="shared" si="135"/>
        <v>0</v>
      </c>
      <c r="V585" s="34">
        <f t="shared" si="135"/>
        <v>0</v>
      </c>
      <c r="W585" s="34">
        <f t="shared" si="135"/>
        <v>0</v>
      </c>
      <c r="X585" s="34">
        <f t="shared" si="135"/>
        <v>0</v>
      </c>
      <c r="Y585" s="34">
        <f t="shared" si="135"/>
        <v>0</v>
      </c>
      <c r="Z585" s="34">
        <f t="shared" si="135"/>
        <v>0</v>
      </c>
      <c r="AA585" s="34">
        <f t="shared" si="135"/>
        <v>0</v>
      </c>
      <c r="AB585" s="34">
        <f t="shared" si="135"/>
        <v>0</v>
      </c>
    </row>
    <row r="586" spans="1:28" hidden="1" x14ac:dyDescent="0.3">
      <c r="A586" t="str">
        <v/>
      </c>
      <c r="B586" s="8" t="s">
        <v>167</v>
      </c>
      <c r="C586" s="34">
        <f t="shared" ref="C586:AB586" si="136">IFERROR(INDEX(C$292:C$298,MATCH($C$580,$B$292:$B$298,0)),0)</f>
        <v>0</v>
      </c>
      <c r="D586" s="34">
        <f t="shared" si="136"/>
        <v>0</v>
      </c>
      <c r="E586" s="34">
        <f t="shared" si="136"/>
        <v>0</v>
      </c>
      <c r="F586" s="34">
        <f t="shared" si="136"/>
        <v>0</v>
      </c>
      <c r="G586" s="34">
        <f t="shared" si="136"/>
        <v>0</v>
      </c>
      <c r="H586" s="34">
        <f t="shared" si="136"/>
        <v>0</v>
      </c>
      <c r="I586" s="34">
        <f t="shared" si="136"/>
        <v>0</v>
      </c>
      <c r="J586" s="34">
        <f t="shared" si="136"/>
        <v>0</v>
      </c>
      <c r="K586" s="34">
        <f t="shared" si="136"/>
        <v>0</v>
      </c>
      <c r="L586" s="34">
        <f t="shared" si="136"/>
        <v>0</v>
      </c>
      <c r="M586" s="34">
        <f t="shared" si="136"/>
        <v>0</v>
      </c>
      <c r="N586" s="34">
        <f t="shared" si="136"/>
        <v>0</v>
      </c>
      <c r="O586" s="34">
        <f t="shared" si="136"/>
        <v>0</v>
      </c>
      <c r="P586" s="34">
        <f t="shared" si="136"/>
        <v>0</v>
      </c>
      <c r="Q586" s="34">
        <f t="shared" si="136"/>
        <v>0</v>
      </c>
      <c r="R586" s="34">
        <f t="shared" si="136"/>
        <v>0</v>
      </c>
      <c r="S586" s="34">
        <f t="shared" si="136"/>
        <v>0</v>
      </c>
      <c r="T586" s="34">
        <f t="shared" si="136"/>
        <v>0</v>
      </c>
      <c r="U586" s="34">
        <f t="shared" si="136"/>
        <v>0</v>
      </c>
      <c r="V586" s="34">
        <f t="shared" si="136"/>
        <v>0</v>
      </c>
      <c r="W586" s="34">
        <f t="shared" si="136"/>
        <v>0</v>
      </c>
      <c r="X586" s="34">
        <f t="shared" si="136"/>
        <v>0</v>
      </c>
      <c r="Y586" s="34">
        <f t="shared" si="136"/>
        <v>0</v>
      </c>
      <c r="Z586" s="34">
        <f t="shared" si="136"/>
        <v>0</v>
      </c>
      <c r="AA586" s="34">
        <f t="shared" si="136"/>
        <v>0</v>
      </c>
      <c r="AB586" s="34">
        <f t="shared" si="136"/>
        <v>0</v>
      </c>
    </row>
    <row r="587" spans="1:28" hidden="1" x14ac:dyDescent="0.3">
      <c r="A587" t="str">
        <v/>
      </c>
      <c r="B587" s="8" t="s">
        <v>168</v>
      </c>
      <c r="C587" s="34">
        <f t="shared" ref="C587:AB587" si="137">IFERROR(INDEX(C$303:C$309,MATCH($C$580,$B$303:$B$309,0)),0)</f>
        <v>0</v>
      </c>
      <c r="D587" s="34">
        <f t="shared" si="137"/>
        <v>0</v>
      </c>
      <c r="E587" s="34">
        <f t="shared" si="137"/>
        <v>0</v>
      </c>
      <c r="F587" s="34">
        <f t="shared" si="137"/>
        <v>0</v>
      </c>
      <c r="G587" s="34">
        <f t="shared" si="137"/>
        <v>0</v>
      </c>
      <c r="H587" s="34">
        <f t="shared" si="137"/>
        <v>0</v>
      </c>
      <c r="I587" s="34">
        <f t="shared" si="137"/>
        <v>0</v>
      </c>
      <c r="J587" s="34">
        <f t="shared" si="137"/>
        <v>0</v>
      </c>
      <c r="K587" s="34">
        <f t="shared" si="137"/>
        <v>0</v>
      </c>
      <c r="L587" s="34">
        <f t="shared" si="137"/>
        <v>0</v>
      </c>
      <c r="M587" s="34">
        <f t="shared" si="137"/>
        <v>0</v>
      </c>
      <c r="N587" s="34">
        <f t="shared" si="137"/>
        <v>0</v>
      </c>
      <c r="O587" s="34">
        <f t="shared" si="137"/>
        <v>0</v>
      </c>
      <c r="P587" s="34">
        <f t="shared" si="137"/>
        <v>0</v>
      </c>
      <c r="Q587" s="34">
        <f t="shared" si="137"/>
        <v>0</v>
      </c>
      <c r="R587" s="34">
        <f t="shared" si="137"/>
        <v>0</v>
      </c>
      <c r="S587" s="34">
        <f t="shared" si="137"/>
        <v>0</v>
      </c>
      <c r="T587" s="34">
        <f t="shared" si="137"/>
        <v>0</v>
      </c>
      <c r="U587" s="34">
        <f t="shared" si="137"/>
        <v>0</v>
      </c>
      <c r="V587" s="34">
        <f t="shared" si="137"/>
        <v>0</v>
      </c>
      <c r="W587" s="34">
        <f t="shared" si="137"/>
        <v>0</v>
      </c>
      <c r="X587" s="34">
        <f t="shared" si="137"/>
        <v>0</v>
      </c>
      <c r="Y587" s="34">
        <f t="shared" si="137"/>
        <v>0</v>
      </c>
      <c r="Z587" s="34">
        <f t="shared" si="137"/>
        <v>0</v>
      </c>
      <c r="AA587" s="34">
        <f t="shared" si="137"/>
        <v>0</v>
      </c>
      <c r="AB587" s="34">
        <f t="shared" si="137"/>
        <v>0</v>
      </c>
    </row>
    <row r="588" spans="1:28" hidden="1" x14ac:dyDescent="0.3">
      <c r="A588" t="str">
        <v/>
      </c>
      <c r="B588" s="8" t="s">
        <v>169</v>
      </c>
      <c r="C588" s="58">
        <f t="shared" ref="C588:AB588" si="138">C$587*52</f>
        <v>0</v>
      </c>
      <c r="D588" s="58">
        <f t="shared" si="138"/>
        <v>0</v>
      </c>
      <c r="E588" s="58">
        <f t="shared" si="138"/>
        <v>0</v>
      </c>
      <c r="F588" s="58">
        <f t="shared" si="138"/>
        <v>0</v>
      </c>
      <c r="G588" s="58">
        <f t="shared" si="138"/>
        <v>0</v>
      </c>
      <c r="H588" s="58">
        <f t="shared" si="138"/>
        <v>0</v>
      </c>
      <c r="I588" s="58">
        <f t="shared" si="138"/>
        <v>0</v>
      </c>
      <c r="J588" s="58">
        <f t="shared" si="138"/>
        <v>0</v>
      </c>
      <c r="K588" s="58">
        <f t="shared" si="138"/>
        <v>0</v>
      </c>
      <c r="L588" s="58">
        <f t="shared" si="138"/>
        <v>0</v>
      </c>
      <c r="M588" s="58">
        <f t="shared" si="138"/>
        <v>0</v>
      </c>
      <c r="N588" s="58">
        <f t="shared" si="138"/>
        <v>0</v>
      </c>
      <c r="O588" s="58">
        <f t="shared" si="138"/>
        <v>0</v>
      </c>
      <c r="P588" s="58">
        <f t="shared" si="138"/>
        <v>0</v>
      </c>
      <c r="Q588" s="58">
        <f t="shared" si="138"/>
        <v>0</v>
      </c>
      <c r="R588" s="58">
        <f t="shared" si="138"/>
        <v>0</v>
      </c>
      <c r="S588" s="58">
        <f t="shared" si="138"/>
        <v>0</v>
      </c>
      <c r="T588" s="58">
        <f t="shared" si="138"/>
        <v>0</v>
      </c>
      <c r="U588" s="58">
        <f t="shared" si="138"/>
        <v>0</v>
      </c>
      <c r="V588" s="58">
        <f t="shared" si="138"/>
        <v>0</v>
      </c>
      <c r="W588" s="58">
        <f t="shared" si="138"/>
        <v>0</v>
      </c>
      <c r="X588" s="58">
        <f t="shared" si="138"/>
        <v>0</v>
      </c>
      <c r="Y588" s="58">
        <f t="shared" si="138"/>
        <v>0</v>
      </c>
      <c r="Z588" s="58">
        <f t="shared" si="138"/>
        <v>0</v>
      </c>
      <c r="AA588" s="58">
        <f t="shared" si="138"/>
        <v>0</v>
      </c>
      <c r="AB588" s="58">
        <f t="shared" si="138"/>
        <v>0</v>
      </c>
    </row>
    <row r="589" spans="1:28" hidden="1" x14ac:dyDescent="0.3">
      <c r="A589" t="str">
        <v/>
      </c>
      <c r="B589" s="8" t="s">
        <v>170</v>
      </c>
      <c r="C589" s="58">
        <f t="array" ref="C589:AB589">[2]!JDWoT($C$587:$AB$587,$C$585:$AB$585)*52</f>
        <v>0</v>
      </c>
      <c r="D589" s="58">
        <v>0</v>
      </c>
      <c r="E589" s="58">
        <v>0</v>
      </c>
      <c r="F589" s="58">
        <v>0</v>
      </c>
      <c r="G589" s="58">
        <v>0</v>
      </c>
      <c r="H589" s="58">
        <v>0</v>
      </c>
      <c r="I589" s="58">
        <v>0</v>
      </c>
      <c r="J589" s="58">
        <v>0</v>
      </c>
      <c r="K589" s="58">
        <v>0</v>
      </c>
      <c r="L589" s="58">
        <v>0</v>
      </c>
      <c r="M589" s="58">
        <v>0</v>
      </c>
      <c r="N589" s="58">
        <v>0</v>
      </c>
      <c r="O589" s="58">
        <v>0</v>
      </c>
      <c r="P589" s="58">
        <v>0</v>
      </c>
      <c r="Q589" s="58">
        <v>0</v>
      </c>
      <c r="R589" s="58">
        <v>0</v>
      </c>
      <c r="S589" s="58">
        <v>0</v>
      </c>
      <c r="T589" s="58">
        <v>0</v>
      </c>
      <c r="U589" s="58">
        <v>0</v>
      </c>
      <c r="V589" s="58">
        <v>0</v>
      </c>
      <c r="W589" s="58">
        <v>0</v>
      </c>
      <c r="X589" s="58">
        <v>0</v>
      </c>
      <c r="Y589" s="58">
        <v>0</v>
      </c>
      <c r="Z589" s="58">
        <v>0</v>
      </c>
      <c r="AA589" s="58">
        <v>0</v>
      </c>
      <c r="AB589" s="58">
        <v>0</v>
      </c>
    </row>
    <row r="590" spans="1:28" hidden="1" x14ac:dyDescent="0.3">
      <c r="A590" t="str">
        <v/>
      </c>
    </row>
    <row r="591" spans="1:28" hidden="1" x14ac:dyDescent="0.3">
      <c r="A591" t="str">
        <v/>
      </c>
      <c r="B591" t="str">
        <f>$C$582&amp;" per Patient / week"</f>
        <v xml:space="preserve"> per Patient / week</v>
      </c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idden="1" x14ac:dyDescent="0.3">
      <c r="A592" t="str">
        <v/>
      </c>
      <c r="B592" t="s">
        <v>171</v>
      </c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</row>
    <row r="593" spans="1:28" hidden="1" x14ac:dyDescent="0.3">
      <c r="A593" t="str">
        <v/>
      </c>
      <c r="B593" t="str">
        <f>"Total "&amp;$C$582</f>
        <v xml:space="preserve">Total </v>
      </c>
      <c r="C593" s="34">
        <f t="shared" ref="C593:AB593" si="139">C$592*C$591*C$589</f>
        <v>0</v>
      </c>
      <c r="D593" s="34">
        <f t="shared" si="139"/>
        <v>0</v>
      </c>
      <c r="E593" s="34">
        <f t="shared" si="139"/>
        <v>0</v>
      </c>
      <c r="F593" s="34">
        <f t="shared" si="139"/>
        <v>0</v>
      </c>
      <c r="G593" s="34">
        <f t="shared" si="139"/>
        <v>0</v>
      </c>
      <c r="H593" s="34">
        <f t="shared" si="139"/>
        <v>0</v>
      </c>
      <c r="I593" s="34">
        <f t="shared" si="139"/>
        <v>0</v>
      </c>
      <c r="J593" s="34">
        <f t="shared" si="139"/>
        <v>0</v>
      </c>
      <c r="K593" s="34">
        <f t="shared" si="139"/>
        <v>0</v>
      </c>
      <c r="L593" s="34">
        <f t="shared" si="139"/>
        <v>0</v>
      </c>
      <c r="M593" s="34">
        <f t="shared" si="139"/>
        <v>0</v>
      </c>
      <c r="N593" s="34">
        <f t="shared" si="139"/>
        <v>0</v>
      </c>
      <c r="O593" s="34">
        <f t="shared" si="139"/>
        <v>0</v>
      </c>
      <c r="P593" s="34">
        <f t="shared" si="139"/>
        <v>0</v>
      </c>
      <c r="Q593" s="34">
        <f t="shared" si="139"/>
        <v>0</v>
      </c>
      <c r="R593" s="34">
        <f t="shared" si="139"/>
        <v>0</v>
      </c>
      <c r="S593" s="34">
        <f t="shared" si="139"/>
        <v>0</v>
      </c>
      <c r="T593" s="34">
        <f t="shared" si="139"/>
        <v>0</v>
      </c>
      <c r="U593" s="34">
        <f t="shared" si="139"/>
        <v>0</v>
      </c>
      <c r="V593" s="34">
        <f t="shared" si="139"/>
        <v>0</v>
      </c>
      <c r="W593" s="34">
        <f t="shared" si="139"/>
        <v>0</v>
      </c>
      <c r="X593" s="34">
        <f t="shared" si="139"/>
        <v>0</v>
      </c>
      <c r="Y593" s="34">
        <f t="shared" si="139"/>
        <v>0</v>
      </c>
      <c r="Z593" s="34">
        <f t="shared" si="139"/>
        <v>0</v>
      </c>
      <c r="AA593" s="34">
        <f t="shared" si="139"/>
        <v>0</v>
      </c>
      <c r="AB593" s="34">
        <f t="shared" si="139"/>
        <v>0</v>
      </c>
    </row>
    <row r="594" spans="1:28" hidden="1" x14ac:dyDescent="0.3">
      <c r="A594" t="str">
        <v/>
      </c>
    </row>
    <row r="595" spans="1:28" hidden="1" x14ac:dyDescent="0.3">
      <c r="A595" t="str">
        <v/>
      </c>
      <c r="B595" t="s">
        <v>172</v>
      </c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</row>
    <row r="596" spans="1:28" hidden="1" x14ac:dyDescent="0.3">
      <c r="A596" t="str">
        <v/>
      </c>
      <c r="B596" t="str">
        <f>"Total Adjusted "&amp;$C$582</f>
        <v xml:space="preserve">Total Adjusted </v>
      </c>
      <c r="C596" s="58">
        <f t="shared" ref="C596:AB596" si="140">C$593/(1 - C$595)</f>
        <v>0</v>
      </c>
      <c r="D596" s="58">
        <f t="shared" si="140"/>
        <v>0</v>
      </c>
      <c r="E596" s="58">
        <f t="shared" si="140"/>
        <v>0</v>
      </c>
      <c r="F596" s="58">
        <f t="shared" si="140"/>
        <v>0</v>
      </c>
      <c r="G596" s="58">
        <f t="shared" si="140"/>
        <v>0</v>
      </c>
      <c r="H596" s="58">
        <f t="shared" si="140"/>
        <v>0</v>
      </c>
      <c r="I596" s="58">
        <f t="shared" si="140"/>
        <v>0</v>
      </c>
      <c r="J596" s="58">
        <f t="shared" si="140"/>
        <v>0</v>
      </c>
      <c r="K596" s="58">
        <f t="shared" si="140"/>
        <v>0</v>
      </c>
      <c r="L596" s="58">
        <f t="shared" si="140"/>
        <v>0</v>
      </c>
      <c r="M596" s="58">
        <f t="shared" si="140"/>
        <v>0</v>
      </c>
      <c r="N596" s="58">
        <f t="shared" si="140"/>
        <v>0</v>
      </c>
      <c r="O596" s="58">
        <f t="shared" si="140"/>
        <v>0</v>
      </c>
      <c r="P596" s="58">
        <f t="shared" si="140"/>
        <v>0</v>
      </c>
      <c r="Q596" s="58">
        <f t="shared" si="140"/>
        <v>0</v>
      </c>
      <c r="R596" s="58">
        <f t="shared" si="140"/>
        <v>0</v>
      </c>
      <c r="S596" s="58">
        <f t="shared" si="140"/>
        <v>0</v>
      </c>
      <c r="T596" s="58">
        <f t="shared" si="140"/>
        <v>0</v>
      </c>
      <c r="U596" s="58">
        <f t="shared" si="140"/>
        <v>0</v>
      </c>
      <c r="V596" s="58">
        <f t="shared" si="140"/>
        <v>0</v>
      </c>
      <c r="W596" s="58">
        <f t="shared" si="140"/>
        <v>0</v>
      </c>
      <c r="X596" s="58">
        <f t="shared" si="140"/>
        <v>0</v>
      </c>
      <c r="Y596" s="58">
        <f t="shared" si="140"/>
        <v>0</v>
      </c>
      <c r="Z596" s="58">
        <f t="shared" si="140"/>
        <v>0</v>
      </c>
      <c r="AA596" s="58">
        <f t="shared" si="140"/>
        <v>0</v>
      </c>
      <c r="AB596" s="58">
        <f t="shared" si="140"/>
        <v>0</v>
      </c>
    </row>
    <row r="597" spans="1:28" hidden="1" x14ac:dyDescent="0.3">
      <c r="A597" t="str">
        <v/>
      </c>
    </row>
    <row r="598" spans="1:28" hidden="1" x14ac:dyDescent="0.3">
      <c r="A598" t="str">
        <v/>
      </c>
      <c r="B598" s="8" t="s">
        <v>173</v>
      </c>
      <c r="C598" s="8" t="str">
        <f>"# "&amp;$C$582&amp;" / Pack"</f>
        <v>#  / Pack</v>
      </c>
    </row>
    <row r="599" spans="1:28" hidden="1" x14ac:dyDescent="0.3">
      <c r="A599" t="str">
        <v/>
      </c>
      <c r="B599" s="23"/>
      <c r="C599" s="23"/>
    </row>
    <row r="600" spans="1:28" hidden="1" x14ac:dyDescent="0.3">
      <c r="A600" t="str">
        <v/>
      </c>
      <c r="B600" s="23"/>
      <c r="C600" s="23"/>
    </row>
    <row r="601" spans="1:28" hidden="1" x14ac:dyDescent="0.3">
      <c r="A601" t="str">
        <v/>
      </c>
    </row>
    <row r="602" spans="1:28" hidden="1" x14ac:dyDescent="0.3">
      <c r="A602" t="str">
        <v/>
      </c>
      <c r="B602" s="8" t="s">
        <v>176</v>
      </c>
    </row>
    <row r="603" spans="1:28" hidden="1" x14ac:dyDescent="0.3">
      <c r="A603" t="str">
        <v/>
      </c>
      <c r="B603" t="str">
        <f t="shared" ref="B603:B604" si="141">$C$580&amp;" "&amp;$B599&amp;": "&amp;$C599&amp;" "&amp;$C$582</f>
        <v xml:space="preserve"> :  </v>
      </c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</row>
    <row r="604" spans="1:28" hidden="1" x14ac:dyDescent="0.3">
      <c r="A604" t="str">
        <v/>
      </c>
      <c r="B604" t="str">
        <f t="shared" si="141"/>
        <v xml:space="preserve"> :  </v>
      </c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</row>
    <row r="605" spans="1:28" hidden="1" x14ac:dyDescent="0.3">
      <c r="A605" t="str">
        <v/>
      </c>
      <c r="C605" s="63">
        <f t="shared" ref="C605:AB605" si="142">SUM(C603:C604)</f>
        <v>0</v>
      </c>
      <c r="D605" s="63">
        <f t="shared" si="142"/>
        <v>0</v>
      </c>
      <c r="E605" s="63">
        <f t="shared" si="142"/>
        <v>0</v>
      </c>
      <c r="F605" s="63">
        <f t="shared" si="142"/>
        <v>0</v>
      </c>
      <c r="G605" s="63">
        <f t="shared" si="142"/>
        <v>0</v>
      </c>
      <c r="H605" s="63">
        <f t="shared" si="142"/>
        <v>0</v>
      </c>
      <c r="I605" s="63">
        <f t="shared" si="142"/>
        <v>0</v>
      </c>
      <c r="J605" s="63">
        <f t="shared" si="142"/>
        <v>0</v>
      </c>
      <c r="K605" s="63">
        <f t="shared" si="142"/>
        <v>0</v>
      </c>
      <c r="L605" s="63">
        <f t="shared" si="142"/>
        <v>0</v>
      </c>
      <c r="M605" s="63">
        <f t="shared" si="142"/>
        <v>0</v>
      </c>
      <c r="N605" s="63">
        <f t="shared" si="142"/>
        <v>0</v>
      </c>
      <c r="O605" s="63">
        <f t="shared" si="142"/>
        <v>0</v>
      </c>
      <c r="P605" s="63">
        <f t="shared" si="142"/>
        <v>0</v>
      </c>
      <c r="Q605" s="63">
        <f t="shared" si="142"/>
        <v>0</v>
      </c>
      <c r="R605" s="63">
        <f t="shared" si="142"/>
        <v>0</v>
      </c>
      <c r="S605" s="63">
        <f t="shared" si="142"/>
        <v>0</v>
      </c>
      <c r="T605" s="63">
        <f t="shared" si="142"/>
        <v>0</v>
      </c>
      <c r="U605" s="63">
        <f t="shared" si="142"/>
        <v>0</v>
      </c>
      <c r="V605" s="63">
        <f t="shared" si="142"/>
        <v>0</v>
      </c>
      <c r="W605" s="63">
        <f t="shared" si="142"/>
        <v>0</v>
      </c>
      <c r="X605" s="63">
        <f t="shared" si="142"/>
        <v>0</v>
      </c>
      <c r="Y605" s="63">
        <f t="shared" si="142"/>
        <v>0</v>
      </c>
      <c r="Z605" s="63">
        <f t="shared" si="142"/>
        <v>0</v>
      </c>
      <c r="AA605" s="63">
        <f t="shared" si="142"/>
        <v>0</v>
      </c>
      <c r="AB605" s="63">
        <f t="shared" si="142"/>
        <v>0</v>
      </c>
    </row>
    <row r="606" spans="1:28" hidden="1" x14ac:dyDescent="0.3">
      <c r="A606" t="str">
        <v/>
      </c>
    </row>
    <row r="607" spans="1:28" hidden="1" x14ac:dyDescent="0.3">
      <c r="A607" t="str">
        <v/>
      </c>
      <c r="B607" s="8" t="s">
        <v>177</v>
      </c>
    </row>
    <row r="608" spans="1:28" hidden="1" x14ac:dyDescent="0.3">
      <c r="A608" t="str">
        <v/>
      </c>
      <c r="B608" t="str">
        <f t="shared" ref="B608:B609" si="143">$B603</f>
        <v xml:space="preserve"> :  </v>
      </c>
      <c r="C608" s="34">
        <f t="shared" ref="C608:AB609" si="144">IFERROR(C$596*($C599*C603/(SUMPRODUCT($C$599:$C$600,C$603:C$604))/$C599),0)</f>
        <v>0</v>
      </c>
      <c r="D608" s="34">
        <f t="shared" si="144"/>
        <v>0</v>
      </c>
      <c r="E608" s="34">
        <f t="shared" si="144"/>
        <v>0</v>
      </c>
      <c r="F608" s="34">
        <f t="shared" si="144"/>
        <v>0</v>
      </c>
      <c r="G608" s="34">
        <f t="shared" si="144"/>
        <v>0</v>
      </c>
      <c r="H608" s="34">
        <f t="shared" si="144"/>
        <v>0</v>
      </c>
      <c r="I608" s="34">
        <f t="shared" si="144"/>
        <v>0</v>
      </c>
      <c r="J608" s="34">
        <f t="shared" si="144"/>
        <v>0</v>
      </c>
      <c r="K608" s="34">
        <f t="shared" si="144"/>
        <v>0</v>
      </c>
      <c r="L608" s="34">
        <f t="shared" si="144"/>
        <v>0</v>
      </c>
      <c r="M608" s="34">
        <f t="shared" si="144"/>
        <v>0</v>
      </c>
      <c r="N608" s="34">
        <f t="shared" si="144"/>
        <v>0</v>
      </c>
      <c r="O608" s="34">
        <f t="shared" si="144"/>
        <v>0</v>
      </c>
      <c r="P608" s="34">
        <f t="shared" si="144"/>
        <v>0</v>
      </c>
      <c r="Q608" s="34">
        <f t="shared" si="144"/>
        <v>0</v>
      </c>
      <c r="R608" s="34">
        <f t="shared" si="144"/>
        <v>0</v>
      </c>
      <c r="S608" s="34">
        <f t="shared" si="144"/>
        <v>0</v>
      </c>
      <c r="T608" s="34">
        <f t="shared" si="144"/>
        <v>0</v>
      </c>
      <c r="U608" s="34">
        <f t="shared" si="144"/>
        <v>0</v>
      </c>
      <c r="V608" s="34">
        <f t="shared" si="144"/>
        <v>0</v>
      </c>
      <c r="W608" s="34">
        <f t="shared" si="144"/>
        <v>0</v>
      </c>
      <c r="X608" s="34">
        <f t="shared" si="144"/>
        <v>0</v>
      </c>
      <c r="Y608" s="34">
        <f t="shared" si="144"/>
        <v>0</v>
      </c>
      <c r="Z608" s="34">
        <f t="shared" si="144"/>
        <v>0</v>
      </c>
      <c r="AA608" s="34">
        <f t="shared" si="144"/>
        <v>0</v>
      </c>
      <c r="AB608" s="34">
        <f t="shared" si="144"/>
        <v>0</v>
      </c>
    </row>
    <row r="609" spans="1:28" hidden="1" x14ac:dyDescent="0.3">
      <c r="A609" t="str">
        <v/>
      </c>
      <c r="B609" t="str">
        <f t="shared" si="143"/>
        <v xml:space="preserve"> :  </v>
      </c>
      <c r="C609" s="34">
        <f t="shared" si="144"/>
        <v>0</v>
      </c>
      <c r="D609" s="34">
        <f t="shared" si="144"/>
        <v>0</v>
      </c>
      <c r="E609" s="34">
        <f t="shared" si="144"/>
        <v>0</v>
      </c>
      <c r="F609" s="34">
        <f t="shared" si="144"/>
        <v>0</v>
      </c>
      <c r="G609" s="34">
        <f t="shared" si="144"/>
        <v>0</v>
      </c>
      <c r="H609" s="34">
        <f t="shared" si="144"/>
        <v>0</v>
      </c>
      <c r="I609" s="34">
        <f t="shared" si="144"/>
        <v>0</v>
      </c>
      <c r="J609" s="34">
        <f t="shared" si="144"/>
        <v>0</v>
      </c>
      <c r="K609" s="34">
        <f t="shared" si="144"/>
        <v>0</v>
      </c>
      <c r="L609" s="34">
        <f t="shared" si="144"/>
        <v>0</v>
      </c>
      <c r="M609" s="34">
        <f t="shared" si="144"/>
        <v>0</v>
      </c>
      <c r="N609" s="34">
        <f t="shared" si="144"/>
        <v>0</v>
      </c>
      <c r="O609" s="34">
        <f t="shared" si="144"/>
        <v>0</v>
      </c>
      <c r="P609" s="34">
        <f t="shared" si="144"/>
        <v>0</v>
      </c>
      <c r="Q609" s="34">
        <f t="shared" si="144"/>
        <v>0</v>
      </c>
      <c r="R609" s="34">
        <f t="shared" si="144"/>
        <v>0</v>
      </c>
      <c r="S609" s="34">
        <f t="shared" si="144"/>
        <v>0</v>
      </c>
      <c r="T609" s="34">
        <f t="shared" si="144"/>
        <v>0</v>
      </c>
      <c r="U609" s="34">
        <f t="shared" si="144"/>
        <v>0</v>
      </c>
      <c r="V609" s="34">
        <f t="shared" si="144"/>
        <v>0</v>
      </c>
      <c r="W609" s="34">
        <f t="shared" si="144"/>
        <v>0</v>
      </c>
      <c r="X609" s="34">
        <f t="shared" si="144"/>
        <v>0</v>
      </c>
      <c r="Y609" s="34">
        <f t="shared" si="144"/>
        <v>0</v>
      </c>
      <c r="Z609" s="34">
        <f t="shared" si="144"/>
        <v>0</v>
      </c>
      <c r="AA609" s="34">
        <f t="shared" si="144"/>
        <v>0</v>
      </c>
      <c r="AB609" s="34">
        <f t="shared" si="144"/>
        <v>0</v>
      </c>
    </row>
    <row r="610" spans="1:28" hidden="1" x14ac:dyDescent="0.3">
      <c r="A610" t="str">
        <v/>
      </c>
      <c r="C610" s="52">
        <f t="shared" ref="C610:AB610" si="145">SUM(C608:C609)</f>
        <v>0</v>
      </c>
      <c r="D610" s="52">
        <f t="shared" si="145"/>
        <v>0</v>
      </c>
      <c r="E610" s="52">
        <f t="shared" si="145"/>
        <v>0</v>
      </c>
      <c r="F610" s="52">
        <f t="shared" si="145"/>
        <v>0</v>
      </c>
      <c r="G610" s="52">
        <f t="shared" si="145"/>
        <v>0</v>
      </c>
      <c r="H610" s="52">
        <f t="shared" si="145"/>
        <v>0</v>
      </c>
      <c r="I610" s="52">
        <f t="shared" si="145"/>
        <v>0</v>
      </c>
      <c r="J610" s="52">
        <f t="shared" si="145"/>
        <v>0</v>
      </c>
      <c r="K610" s="52">
        <f t="shared" si="145"/>
        <v>0</v>
      </c>
      <c r="L610" s="52">
        <f t="shared" si="145"/>
        <v>0</v>
      </c>
      <c r="M610" s="52">
        <f t="shared" si="145"/>
        <v>0</v>
      </c>
      <c r="N610" s="52">
        <f t="shared" si="145"/>
        <v>0</v>
      </c>
      <c r="O610" s="52">
        <f t="shared" si="145"/>
        <v>0</v>
      </c>
      <c r="P610" s="52">
        <f t="shared" si="145"/>
        <v>0</v>
      </c>
      <c r="Q610" s="52">
        <f t="shared" si="145"/>
        <v>0</v>
      </c>
      <c r="R610" s="52">
        <f t="shared" si="145"/>
        <v>0</v>
      </c>
      <c r="S610" s="52">
        <f t="shared" si="145"/>
        <v>0</v>
      </c>
      <c r="T610" s="52">
        <f t="shared" si="145"/>
        <v>0</v>
      </c>
      <c r="U610" s="52">
        <f t="shared" si="145"/>
        <v>0</v>
      </c>
      <c r="V610" s="52">
        <f t="shared" si="145"/>
        <v>0</v>
      </c>
      <c r="W610" s="52">
        <f t="shared" si="145"/>
        <v>0</v>
      </c>
      <c r="X610" s="52">
        <f t="shared" si="145"/>
        <v>0</v>
      </c>
      <c r="Y610" s="52">
        <f t="shared" si="145"/>
        <v>0</v>
      </c>
      <c r="Z610" s="52">
        <f t="shared" si="145"/>
        <v>0</v>
      </c>
      <c r="AA610" s="52">
        <f t="shared" si="145"/>
        <v>0</v>
      </c>
      <c r="AB610" s="52">
        <f t="shared" si="145"/>
        <v>0</v>
      </c>
    </row>
    <row r="611" spans="1:28" hidden="1" x14ac:dyDescent="0.3">
      <c r="A611" t="str">
        <v/>
      </c>
      <c r="B611" s="8" t="s">
        <v>178</v>
      </c>
    </row>
    <row r="612" spans="1:28" hidden="1" x14ac:dyDescent="0.3">
      <c r="A612" t="str">
        <v/>
      </c>
      <c r="B612" t="str">
        <f t="shared" ref="B612:B613" si="146">$B603</f>
        <v xml:space="preserve"> :  </v>
      </c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idden="1" x14ac:dyDescent="0.3">
      <c r="A613" t="str">
        <v/>
      </c>
      <c r="B613" t="str">
        <f t="shared" si="146"/>
        <v xml:space="preserve"> :  </v>
      </c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idden="1" x14ac:dyDescent="0.3">
      <c r="A614" t="str">
        <v/>
      </c>
    </row>
    <row r="615" spans="1:28" hidden="1" x14ac:dyDescent="0.3">
      <c r="A615" t="str">
        <v/>
      </c>
      <c r="B615" s="8" t="s">
        <v>179</v>
      </c>
    </row>
    <row r="616" spans="1:28" hidden="1" x14ac:dyDescent="0.3">
      <c r="A616" t="str">
        <v/>
      </c>
      <c r="B616" t="str">
        <f t="shared" ref="B616:B617" si="147">$B612</f>
        <v xml:space="preserve"> :  </v>
      </c>
      <c r="C616" s="64">
        <f t="shared" ref="C616:AB617" si="148">C608*C612</f>
        <v>0</v>
      </c>
      <c r="D616" s="64">
        <f t="shared" si="148"/>
        <v>0</v>
      </c>
      <c r="E616" s="64">
        <f t="shared" si="148"/>
        <v>0</v>
      </c>
      <c r="F616" s="64">
        <f t="shared" si="148"/>
        <v>0</v>
      </c>
      <c r="G616" s="64">
        <f t="shared" si="148"/>
        <v>0</v>
      </c>
      <c r="H616" s="64">
        <f t="shared" si="148"/>
        <v>0</v>
      </c>
      <c r="I616" s="64">
        <f t="shared" si="148"/>
        <v>0</v>
      </c>
      <c r="J616" s="64">
        <f t="shared" si="148"/>
        <v>0</v>
      </c>
      <c r="K616" s="64">
        <f t="shared" si="148"/>
        <v>0</v>
      </c>
      <c r="L616" s="64">
        <f t="shared" si="148"/>
        <v>0</v>
      </c>
      <c r="M616" s="64">
        <f t="shared" si="148"/>
        <v>0</v>
      </c>
      <c r="N616" s="64">
        <f t="shared" si="148"/>
        <v>0</v>
      </c>
      <c r="O616" s="64">
        <f t="shared" si="148"/>
        <v>0</v>
      </c>
      <c r="P616" s="64">
        <f t="shared" si="148"/>
        <v>0</v>
      </c>
      <c r="Q616" s="64">
        <f t="shared" si="148"/>
        <v>0</v>
      </c>
      <c r="R616" s="64">
        <f t="shared" si="148"/>
        <v>0</v>
      </c>
      <c r="S616" s="64">
        <f t="shared" si="148"/>
        <v>0</v>
      </c>
      <c r="T616" s="64">
        <f t="shared" si="148"/>
        <v>0</v>
      </c>
      <c r="U616" s="64">
        <f t="shared" si="148"/>
        <v>0</v>
      </c>
      <c r="V616" s="64">
        <f t="shared" si="148"/>
        <v>0</v>
      </c>
      <c r="W616" s="64">
        <f t="shared" si="148"/>
        <v>0</v>
      </c>
      <c r="X616" s="64">
        <f t="shared" si="148"/>
        <v>0</v>
      </c>
      <c r="Y616" s="64">
        <f t="shared" si="148"/>
        <v>0</v>
      </c>
      <c r="Z616" s="64">
        <f t="shared" si="148"/>
        <v>0</v>
      </c>
      <c r="AA616" s="64">
        <f t="shared" si="148"/>
        <v>0</v>
      </c>
      <c r="AB616" s="64">
        <f t="shared" si="148"/>
        <v>0</v>
      </c>
    </row>
    <row r="617" spans="1:28" hidden="1" x14ac:dyDescent="0.3">
      <c r="A617" t="str">
        <v/>
      </c>
      <c r="B617" t="str">
        <f t="shared" si="147"/>
        <v xml:space="preserve"> :  </v>
      </c>
      <c r="C617" s="64">
        <f t="shared" si="148"/>
        <v>0</v>
      </c>
      <c r="D617" s="64">
        <f t="shared" si="148"/>
        <v>0</v>
      </c>
      <c r="E617" s="64">
        <f t="shared" si="148"/>
        <v>0</v>
      </c>
      <c r="F617" s="64">
        <f t="shared" si="148"/>
        <v>0</v>
      </c>
      <c r="G617" s="64">
        <f t="shared" si="148"/>
        <v>0</v>
      </c>
      <c r="H617" s="64">
        <f t="shared" si="148"/>
        <v>0</v>
      </c>
      <c r="I617" s="64">
        <f t="shared" si="148"/>
        <v>0</v>
      </c>
      <c r="J617" s="64">
        <f t="shared" si="148"/>
        <v>0</v>
      </c>
      <c r="K617" s="64">
        <f t="shared" si="148"/>
        <v>0</v>
      </c>
      <c r="L617" s="64">
        <f t="shared" si="148"/>
        <v>0</v>
      </c>
      <c r="M617" s="64">
        <f t="shared" si="148"/>
        <v>0</v>
      </c>
      <c r="N617" s="64">
        <f t="shared" si="148"/>
        <v>0</v>
      </c>
      <c r="O617" s="64">
        <f t="shared" si="148"/>
        <v>0</v>
      </c>
      <c r="P617" s="64">
        <f t="shared" si="148"/>
        <v>0</v>
      </c>
      <c r="Q617" s="64">
        <f t="shared" si="148"/>
        <v>0</v>
      </c>
      <c r="R617" s="64">
        <f t="shared" si="148"/>
        <v>0</v>
      </c>
      <c r="S617" s="64">
        <f t="shared" si="148"/>
        <v>0</v>
      </c>
      <c r="T617" s="64">
        <f t="shared" si="148"/>
        <v>0</v>
      </c>
      <c r="U617" s="64">
        <f t="shared" si="148"/>
        <v>0</v>
      </c>
      <c r="V617" s="64">
        <f t="shared" si="148"/>
        <v>0</v>
      </c>
      <c r="W617" s="64">
        <f t="shared" si="148"/>
        <v>0</v>
      </c>
      <c r="X617" s="64">
        <f t="shared" si="148"/>
        <v>0</v>
      </c>
      <c r="Y617" s="64">
        <f t="shared" si="148"/>
        <v>0</v>
      </c>
      <c r="Z617" s="64">
        <f t="shared" si="148"/>
        <v>0</v>
      </c>
      <c r="AA617" s="64">
        <f t="shared" si="148"/>
        <v>0</v>
      </c>
      <c r="AB617" s="64">
        <f t="shared" si="148"/>
        <v>0</v>
      </c>
    </row>
    <row r="618" spans="1:28" hidden="1" x14ac:dyDescent="0.3">
      <c r="A618" t="str">
        <v/>
      </c>
      <c r="C618" s="65">
        <f t="shared" ref="C618:AB618" si="149">SUM(C616:C617)</f>
        <v>0</v>
      </c>
      <c r="D618" s="65">
        <f t="shared" si="149"/>
        <v>0</v>
      </c>
      <c r="E618" s="65">
        <f t="shared" si="149"/>
        <v>0</v>
      </c>
      <c r="F618" s="65">
        <f t="shared" si="149"/>
        <v>0</v>
      </c>
      <c r="G618" s="65">
        <f t="shared" si="149"/>
        <v>0</v>
      </c>
      <c r="H618" s="65">
        <f t="shared" si="149"/>
        <v>0</v>
      </c>
      <c r="I618" s="65">
        <f t="shared" si="149"/>
        <v>0</v>
      </c>
      <c r="J618" s="65">
        <f t="shared" si="149"/>
        <v>0</v>
      </c>
      <c r="K618" s="65">
        <f t="shared" si="149"/>
        <v>0</v>
      </c>
      <c r="L618" s="65">
        <f t="shared" si="149"/>
        <v>0</v>
      </c>
      <c r="M618" s="65">
        <f t="shared" si="149"/>
        <v>0</v>
      </c>
      <c r="N618" s="65">
        <f t="shared" si="149"/>
        <v>0</v>
      </c>
      <c r="O618" s="65">
        <f t="shared" si="149"/>
        <v>0</v>
      </c>
      <c r="P618" s="65">
        <f t="shared" si="149"/>
        <v>0</v>
      </c>
      <c r="Q618" s="65">
        <f t="shared" si="149"/>
        <v>0</v>
      </c>
      <c r="R618" s="65">
        <f t="shared" si="149"/>
        <v>0</v>
      </c>
      <c r="S618" s="65">
        <f t="shared" si="149"/>
        <v>0</v>
      </c>
      <c r="T618" s="65">
        <f t="shared" si="149"/>
        <v>0</v>
      </c>
      <c r="U618" s="65">
        <f t="shared" si="149"/>
        <v>0</v>
      </c>
      <c r="V618" s="65">
        <f t="shared" si="149"/>
        <v>0</v>
      </c>
      <c r="W618" s="65">
        <f t="shared" si="149"/>
        <v>0</v>
      </c>
      <c r="X618" s="65">
        <f t="shared" si="149"/>
        <v>0</v>
      </c>
      <c r="Y618" s="65">
        <f t="shared" si="149"/>
        <v>0</v>
      </c>
      <c r="Z618" s="65">
        <f t="shared" si="149"/>
        <v>0</v>
      </c>
      <c r="AA618" s="65">
        <f t="shared" si="149"/>
        <v>0</v>
      </c>
      <c r="AB618" s="65">
        <f t="shared" si="149"/>
        <v>0</v>
      </c>
    </row>
    <row r="619" spans="1:28" hidden="1" x14ac:dyDescent="0.3">
      <c r="A619" t="str">
        <v/>
      </c>
    </row>
    <row r="620" spans="1:28" hidden="1" x14ac:dyDescent="0.3">
      <c r="A620" t="str">
        <v/>
      </c>
      <c r="B620" s="8" t="s">
        <v>180</v>
      </c>
    </row>
    <row r="621" spans="1:28" hidden="1" x14ac:dyDescent="0.3">
      <c r="A621" t="str">
        <v/>
      </c>
      <c r="B621" t="str">
        <f t="shared" ref="B621:B622" si="150">$B612</f>
        <v xml:space="preserve"> :  </v>
      </c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</row>
    <row r="622" spans="1:28" hidden="1" x14ac:dyDescent="0.3">
      <c r="A622" t="str">
        <v/>
      </c>
      <c r="B622" t="str">
        <f t="shared" si="150"/>
        <v xml:space="preserve"> :  </v>
      </c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</row>
    <row r="623" spans="1:28" hidden="1" x14ac:dyDescent="0.3">
      <c r="A623" t="str">
        <v/>
      </c>
    </row>
    <row r="624" spans="1:28" hidden="1" x14ac:dyDescent="0.3">
      <c r="A624" t="str">
        <v/>
      </c>
    </row>
    <row r="625" spans="1:28" hidden="1" x14ac:dyDescent="0.3">
      <c r="A625" t="str">
        <v/>
      </c>
      <c r="B625" s="8" t="s">
        <v>181</v>
      </c>
    </row>
    <row r="626" spans="1:28" hidden="1" x14ac:dyDescent="0.3">
      <c r="A626" t="str">
        <v/>
      </c>
      <c r="B626" t="str">
        <f t="shared" ref="B626:B627" si="151">$B612</f>
        <v xml:space="preserve"> :  </v>
      </c>
      <c r="C626" s="64">
        <f t="shared" ref="C626:AB627" si="152">C616*(1-C621)</f>
        <v>0</v>
      </c>
      <c r="D626" s="64">
        <f t="shared" si="152"/>
        <v>0</v>
      </c>
      <c r="E626" s="64">
        <f t="shared" si="152"/>
        <v>0</v>
      </c>
      <c r="F626" s="64">
        <f t="shared" si="152"/>
        <v>0</v>
      </c>
      <c r="G626" s="64">
        <f t="shared" si="152"/>
        <v>0</v>
      </c>
      <c r="H626" s="64">
        <f t="shared" si="152"/>
        <v>0</v>
      </c>
      <c r="I626" s="64">
        <f t="shared" si="152"/>
        <v>0</v>
      </c>
      <c r="J626" s="64">
        <f t="shared" si="152"/>
        <v>0</v>
      </c>
      <c r="K626" s="64">
        <f t="shared" si="152"/>
        <v>0</v>
      </c>
      <c r="L626" s="64">
        <f t="shared" si="152"/>
        <v>0</v>
      </c>
      <c r="M626" s="64">
        <f t="shared" si="152"/>
        <v>0</v>
      </c>
      <c r="N626" s="64">
        <f t="shared" si="152"/>
        <v>0</v>
      </c>
      <c r="O626" s="64">
        <f t="shared" si="152"/>
        <v>0</v>
      </c>
      <c r="P626" s="64">
        <f t="shared" si="152"/>
        <v>0</v>
      </c>
      <c r="Q626" s="64">
        <f t="shared" si="152"/>
        <v>0</v>
      </c>
      <c r="R626" s="64">
        <f t="shared" si="152"/>
        <v>0</v>
      </c>
      <c r="S626" s="64">
        <f t="shared" si="152"/>
        <v>0</v>
      </c>
      <c r="T626" s="64">
        <f t="shared" si="152"/>
        <v>0</v>
      </c>
      <c r="U626" s="64">
        <f t="shared" si="152"/>
        <v>0</v>
      </c>
      <c r="V626" s="64">
        <f t="shared" si="152"/>
        <v>0</v>
      </c>
      <c r="W626" s="64">
        <f t="shared" si="152"/>
        <v>0</v>
      </c>
      <c r="X626" s="64">
        <f t="shared" si="152"/>
        <v>0</v>
      </c>
      <c r="Y626" s="64">
        <f t="shared" si="152"/>
        <v>0</v>
      </c>
      <c r="Z626" s="64">
        <f t="shared" si="152"/>
        <v>0</v>
      </c>
      <c r="AA626" s="64">
        <f t="shared" si="152"/>
        <v>0</v>
      </c>
      <c r="AB626" s="64">
        <f t="shared" si="152"/>
        <v>0</v>
      </c>
    </row>
    <row r="627" spans="1:28" hidden="1" x14ac:dyDescent="0.3">
      <c r="A627" t="str">
        <v/>
      </c>
      <c r="B627" t="str">
        <f t="shared" si="151"/>
        <v xml:space="preserve"> :  </v>
      </c>
      <c r="C627" s="64">
        <f t="shared" si="152"/>
        <v>0</v>
      </c>
      <c r="D627" s="64">
        <f t="shared" si="152"/>
        <v>0</v>
      </c>
      <c r="E627" s="64">
        <f t="shared" si="152"/>
        <v>0</v>
      </c>
      <c r="F627" s="64">
        <f t="shared" si="152"/>
        <v>0</v>
      </c>
      <c r="G627" s="64">
        <f t="shared" si="152"/>
        <v>0</v>
      </c>
      <c r="H627" s="64">
        <f t="shared" si="152"/>
        <v>0</v>
      </c>
      <c r="I627" s="64">
        <f t="shared" si="152"/>
        <v>0</v>
      </c>
      <c r="J627" s="64">
        <f t="shared" si="152"/>
        <v>0</v>
      </c>
      <c r="K627" s="64">
        <f t="shared" si="152"/>
        <v>0</v>
      </c>
      <c r="L627" s="64">
        <f t="shared" si="152"/>
        <v>0</v>
      </c>
      <c r="M627" s="64">
        <f t="shared" si="152"/>
        <v>0</v>
      </c>
      <c r="N627" s="64">
        <f t="shared" si="152"/>
        <v>0</v>
      </c>
      <c r="O627" s="64">
        <f t="shared" si="152"/>
        <v>0</v>
      </c>
      <c r="P627" s="64">
        <f t="shared" si="152"/>
        <v>0</v>
      </c>
      <c r="Q627" s="64">
        <f t="shared" si="152"/>
        <v>0</v>
      </c>
      <c r="R627" s="64">
        <f t="shared" si="152"/>
        <v>0</v>
      </c>
      <c r="S627" s="64">
        <f t="shared" si="152"/>
        <v>0</v>
      </c>
      <c r="T627" s="64">
        <f t="shared" si="152"/>
        <v>0</v>
      </c>
      <c r="U627" s="64">
        <f t="shared" si="152"/>
        <v>0</v>
      </c>
      <c r="V627" s="64">
        <f t="shared" si="152"/>
        <v>0</v>
      </c>
      <c r="W627" s="64">
        <f t="shared" si="152"/>
        <v>0</v>
      </c>
      <c r="X627" s="64">
        <f t="shared" si="152"/>
        <v>0</v>
      </c>
      <c r="Y627" s="64">
        <f t="shared" si="152"/>
        <v>0</v>
      </c>
      <c r="Z627" s="64">
        <f t="shared" si="152"/>
        <v>0</v>
      </c>
      <c r="AA627" s="64">
        <f t="shared" si="152"/>
        <v>0</v>
      </c>
      <c r="AB627" s="64">
        <f t="shared" si="152"/>
        <v>0</v>
      </c>
    </row>
    <row r="628" spans="1:28" hidden="1" x14ac:dyDescent="0.3">
      <c r="A628" t="str">
        <v/>
      </c>
      <c r="C628" s="65">
        <f t="shared" ref="C628:AB628" si="153">SUM(C626:C627)</f>
        <v>0</v>
      </c>
      <c r="D628" s="65">
        <f t="shared" si="153"/>
        <v>0</v>
      </c>
      <c r="E628" s="65">
        <f t="shared" si="153"/>
        <v>0</v>
      </c>
      <c r="F628" s="65">
        <f t="shared" si="153"/>
        <v>0</v>
      </c>
      <c r="G628" s="65">
        <f t="shared" si="153"/>
        <v>0</v>
      </c>
      <c r="H628" s="65">
        <f t="shared" si="153"/>
        <v>0</v>
      </c>
      <c r="I628" s="65">
        <f t="shared" si="153"/>
        <v>0</v>
      </c>
      <c r="J628" s="65">
        <f t="shared" si="153"/>
        <v>0</v>
      </c>
      <c r="K628" s="65">
        <f t="shared" si="153"/>
        <v>0</v>
      </c>
      <c r="L628" s="65">
        <f t="shared" si="153"/>
        <v>0</v>
      </c>
      <c r="M628" s="65">
        <f t="shared" si="153"/>
        <v>0</v>
      </c>
      <c r="N628" s="65">
        <f t="shared" si="153"/>
        <v>0</v>
      </c>
      <c r="O628" s="65">
        <f t="shared" si="153"/>
        <v>0</v>
      </c>
      <c r="P628" s="65">
        <f t="shared" si="153"/>
        <v>0</v>
      </c>
      <c r="Q628" s="65">
        <f t="shared" si="153"/>
        <v>0</v>
      </c>
      <c r="R628" s="65">
        <f t="shared" si="153"/>
        <v>0</v>
      </c>
      <c r="S628" s="65">
        <f t="shared" si="153"/>
        <v>0</v>
      </c>
      <c r="T628" s="65">
        <f t="shared" si="153"/>
        <v>0</v>
      </c>
      <c r="U628" s="65">
        <f t="shared" si="153"/>
        <v>0</v>
      </c>
      <c r="V628" s="65">
        <f t="shared" si="153"/>
        <v>0</v>
      </c>
      <c r="W628" s="65">
        <f t="shared" si="153"/>
        <v>0</v>
      </c>
      <c r="X628" s="65">
        <f t="shared" si="153"/>
        <v>0</v>
      </c>
      <c r="Y628" s="65">
        <f t="shared" si="153"/>
        <v>0</v>
      </c>
      <c r="Z628" s="65">
        <f t="shared" si="153"/>
        <v>0</v>
      </c>
      <c r="AA628" s="65">
        <f t="shared" si="153"/>
        <v>0</v>
      </c>
      <c r="AB628" s="65">
        <f t="shared" si="153"/>
        <v>0</v>
      </c>
    </row>
    <row r="629" spans="1:28" hidden="1" x14ac:dyDescent="0.3">
      <c r="A629" t="str">
        <v/>
      </c>
    </row>
    <row r="630" spans="1:28" hidden="1" x14ac:dyDescent="0.3">
      <c r="A630" t="str">
        <v/>
      </c>
    </row>
    <row r="631" spans="1:28" ht="16.8" hidden="1" x14ac:dyDescent="0.4">
      <c r="A631" t="str">
        <v/>
      </c>
      <c r="B631" s="59" t="str">
        <f>"Product: "&amp;$C$633</f>
        <v xml:space="preserve">Product: </v>
      </c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</row>
    <row r="632" spans="1:28" hidden="1" x14ac:dyDescent="0.3">
      <c r="A632" t="str">
        <v/>
      </c>
    </row>
    <row r="633" spans="1:28" hidden="1" x14ac:dyDescent="0.3">
      <c r="A633" t="str">
        <v/>
      </c>
      <c r="B633" t="s">
        <v>163</v>
      </c>
      <c r="C633" s="23"/>
    </row>
    <row r="634" spans="1:28" hidden="1" x14ac:dyDescent="0.3">
      <c r="A634" t="str">
        <v/>
      </c>
    </row>
    <row r="635" spans="1:28" hidden="1" x14ac:dyDescent="0.3">
      <c r="A635" t="str">
        <v/>
      </c>
      <c r="B635" t="s">
        <v>164</v>
      </c>
      <c r="C635" s="23"/>
    </row>
    <row r="636" spans="1:28" hidden="1" x14ac:dyDescent="0.3">
      <c r="A636" t="str">
        <v/>
      </c>
    </row>
    <row r="637" spans="1:28" ht="16.8" hidden="1" x14ac:dyDescent="0.4">
      <c r="A637" t="str">
        <v/>
      </c>
      <c r="C637" s="57">
        <f t="shared" ref="C637:AB637" si="154">C$36</f>
        <v>2017</v>
      </c>
      <c r="D637" s="57">
        <f t="shared" si="154"/>
        <v>2018</v>
      </c>
      <c r="E637" s="57">
        <f t="shared" si="154"/>
        <v>2019</v>
      </c>
      <c r="F637" s="57">
        <f t="shared" si="154"/>
        <v>2020</v>
      </c>
      <c r="G637" s="57">
        <f t="shared" si="154"/>
        <v>2021</v>
      </c>
      <c r="H637" s="57">
        <f t="shared" si="154"/>
        <v>2022</v>
      </c>
      <c r="I637" s="57">
        <f t="shared" si="154"/>
        <v>2023</v>
      </c>
      <c r="J637" s="57">
        <f t="shared" si="154"/>
        <v>2024</v>
      </c>
      <c r="K637" s="57">
        <f t="shared" si="154"/>
        <v>2025</v>
      </c>
      <c r="L637" s="57">
        <f t="shared" si="154"/>
        <v>2026</v>
      </c>
      <c r="M637" s="57">
        <f t="shared" si="154"/>
        <v>2027</v>
      </c>
      <c r="N637" s="57">
        <f t="shared" si="154"/>
        <v>2028</v>
      </c>
      <c r="O637" s="57">
        <f t="shared" si="154"/>
        <v>2029</v>
      </c>
      <c r="P637" s="57">
        <f t="shared" si="154"/>
        <v>2030</v>
      </c>
      <c r="Q637" s="57">
        <f t="shared" si="154"/>
        <v>2031</v>
      </c>
      <c r="R637" s="57">
        <f t="shared" si="154"/>
        <v>2032</v>
      </c>
      <c r="S637" s="57">
        <f t="shared" si="154"/>
        <v>2033</v>
      </c>
      <c r="T637" s="57">
        <f t="shared" si="154"/>
        <v>2034</v>
      </c>
      <c r="U637" s="57">
        <f t="shared" si="154"/>
        <v>2035</v>
      </c>
      <c r="V637" s="57">
        <f t="shared" si="154"/>
        <v>2036</v>
      </c>
      <c r="W637" s="57">
        <f t="shared" si="154"/>
        <v>2037</v>
      </c>
      <c r="X637" s="57">
        <f t="shared" si="154"/>
        <v>2038</v>
      </c>
      <c r="Y637" s="57">
        <f t="shared" si="154"/>
        <v>2039</v>
      </c>
      <c r="Z637" s="57">
        <f t="shared" si="154"/>
        <v>2040</v>
      </c>
      <c r="AA637" s="57">
        <f t="shared" si="154"/>
        <v>2041</v>
      </c>
      <c r="AB637" s="57">
        <f t="shared" si="154"/>
        <v>2042</v>
      </c>
    </row>
    <row r="638" spans="1:28" hidden="1" x14ac:dyDescent="0.3">
      <c r="A638" t="str">
        <v/>
      </c>
      <c r="B638" s="8" t="s">
        <v>166</v>
      </c>
      <c r="C638" s="34">
        <f t="shared" ref="C638:AB638" si="155">IFERROR(INDEX(C$281:C$287,MATCH($C$633,$B$281:$B$287,0)),0)</f>
        <v>0</v>
      </c>
      <c r="D638" s="34">
        <f t="shared" si="155"/>
        <v>0</v>
      </c>
      <c r="E638" s="34">
        <f t="shared" si="155"/>
        <v>0</v>
      </c>
      <c r="F638" s="34">
        <f t="shared" si="155"/>
        <v>0</v>
      </c>
      <c r="G638" s="34">
        <f t="shared" si="155"/>
        <v>0</v>
      </c>
      <c r="H638" s="34">
        <f t="shared" si="155"/>
        <v>0</v>
      </c>
      <c r="I638" s="34">
        <f t="shared" si="155"/>
        <v>0</v>
      </c>
      <c r="J638" s="34">
        <f t="shared" si="155"/>
        <v>0</v>
      </c>
      <c r="K638" s="34">
        <f t="shared" si="155"/>
        <v>0</v>
      </c>
      <c r="L638" s="34">
        <f t="shared" si="155"/>
        <v>0</v>
      </c>
      <c r="M638" s="34">
        <f t="shared" si="155"/>
        <v>0</v>
      </c>
      <c r="N638" s="34">
        <f t="shared" si="155"/>
        <v>0</v>
      </c>
      <c r="O638" s="34">
        <f t="shared" si="155"/>
        <v>0</v>
      </c>
      <c r="P638" s="34">
        <f t="shared" si="155"/>
        <v>0</v>
      </c>
      <c r="Q638" s="34">
        <f t="shared" si="155"/>
        <v>0</v>
      </c>
      <c r="R638" s="34">
        <f t="shared" si="155"/>
        <v>0</v>
      </c>
      <c r="S638" s="34">
        <f t="shared" si="155"/>
        <v>0</v>
      </c>
      <c r="T638" s="34">
        <f t="shared" si="155"/>
        <v>0</v>
      </c>
      <c r="U638" s="34">
        <f t="shared" si="155"/>
        <v>0</v>
      </c>
      <c r="V638" s="34">
        <f t="shared" si="155"/>
        <v>0</v>
      </c>
      <c r="W638" s="34">
        <f t="shared" si="155"/>
        <v>0</v>
      </c>
      <c r="X638" s="34">
        <f t="shared" si="155"/>
        <v>0</v>
      </c>
      <c r="Y638" s="34">
        <f t="shared" si="155"/>
        <v>0</v>
      </c>
      <c r="Z638" s="34">
        <f t="shared" si="155"/>
        <v>0</v>
      </c>
      <c r="AA638" s="34">
        <f t="shared" si="155"/>
        <v>0</v>
      </c>
      <c r="AB638" s="34">
        <f t="shared" si="155"/>
        <v>0</v>
      </c>
    </row>
    <row r="639" spans="1:28" hidden="1" x14ac:dyDescent="0.3">
      <c r="A639" t="str">
        <v/>
      </c>
      <c r="B639" s="8" t="s">
        <v>167</v>
      </c>
      <c r="C639" s="34">
        <f t="shared" ref="C639:AB639" si="156">IFERROR(INDEX(C$292:C$298,MATCH($C$633,$B$292:$B$298,0)),0)</f>
        <v>0</v>
      </c>
      <c r="D639" s="34">
        <f t="shared" si="156"/>
        <v>0</v>
      </c>
      <c r="E639" s="34">
        <f t="shared" si="156"/>
        <v>0</v>
      </c>
      <c r="F639" s="34">
        <f t="shared" si="156"/>
        <v>0</v>
      </c>
      <c r="G639" s="34">
        <f t="shared" si="156"/>
        <v>0</v>
      </c>
      <c r="H639" s="34">
        <f t="shared" si="156"/>
        <v>0</v>
      </c>
      <c r="I639" s="34">
        <f t="shared" si="156"/>
        <v>0</v>
      </c>
      <c r="J639" s="34">
        <f t="shared" si="156"/>
        <v>0</v>
      </c>
      <c r="K639" s="34">
        <f t="shared" si="156"/>
        <v>0</v>
      </c>
      <c r="L639" s="34">
        <f t="shared" si="156"/>
        <v>0</v>
      </c>
      <c r="M639" s="34">
        <f t="shared" si="156"/>
        <v>0</v>
      </c>
      <c r="N639" s="34">
        <f t="shared" si="156"/>
        <v>0</v>
      </c>
      <c r="O639" s="34">
        <f t="shared" si="156"/>
        <v>0</v>
      </c>
      <c r="P639" s="34">
        <f t="shared" si="156"/>
        <v>0</v>
      </c>
      <c r="Q639" s="34">
        <f t="shared" si="156"/>
        <v>0</v>
      </c>
      <c r="R639" s="34">
        <f t="shared" si="156"/>
        <v>0</v>
      </c>
      <c r="S639" s="34">
        <f t="shared" si="156"/>
        <v>0</v>
      </c>
      <c r="T639" s="34">
        <f t="shared" si="156"/>
        <v>0</v>
      </c>
      <c r="U639" s="34">
        <f t="shared" si="156"/>
        <v>0</v>
      </c>
      <c r="V639" s="34">
        <f t="shared" si="156"/>
        <v>0</v>
      </c>
      <c r="W639" s="34">
        <f t="shared" si="156"/>
        <v>0</v>
      </c>
      <c r="X639" s="34">
        <f t="shared" si="156"/>
        <v>0</v>
      </c>
      <c r="Y639" s="34">
        <f t="shared" si="156"/>
        <v>0</v>
      </c>
      <c r="Z639" s="34">
        <f t="shared" si="156"/>
        <v>0</v>
      </c>
      <c r="AA639" s="34">
        <f t="shared" si="156"/>
        <v>0</v>
      </c>
      <c r="AB639" s="34">
        <f t="shared" si="156"/>
        <v>0</v>
      </c>
    </row>
    <row r="640" spans="1:28" hidden="1" x14ac:dyDescent="0.3">
      <c r="A640" t="str">
        <v/>
      </c>
      <c r="B640" s="8" t="s">
        <v>168</v>
      </c>
      <c r="C640" s="34">
        <f t="shared" ref="C640:AB640" si="157">IFERROR(INDEX(C$303:C$309,MATCH($C$633,$B$303:$B$309,0)),0)</f>
        <v>0</v>
      </c>
      <c r="D640" s="34">
        <f t="shared" si="157"/>
        <v>0</v>
      </c>
      <c r="E640" s="34">
        <f t="shared" si="157"/>
        <v>0</v>
      </c>
      <c r="F640" s="34">
        <f t="shared" si="157"/>
        <v>0</v>
      </c>
      <c r="G640" s="34">
        <f t="shared" si="157"/>
        <v>0</v>
      </c>
      <c r="H640" s="34">
        <f t="shared" si="157"/>
        <v>0</v>
      </c>
      <c r="I640" s="34">
        <f t="shared" si="157"/>
        <v>0</v>
      </c>
      <c r="J640" s="34">
        <f t="shared" si="157"/>
        <v>0</v>
      </c>
      <c r="K640" s="34">
        <f t="shared" si="157"/>
        <v>0</v>
      </c>
      <c r="L640" s="34">
        <f t="shared" si="157"/>
        <v>0</v>
      </c>
      <c r="M640" s="34">
        <f t="shared" si="157"/>
        <v>0</v>
      </c>
      <c r="N640" s="34">
        <f t="shared" si="157"/>
        <v>0</v>
      </c>
      <c r="O640" s="34">
        <f t="shared" si="157"/>
        <v>0</v>
      </c>
      <c r="P640" s="34">
        <f t="shared" si="157"/>
        <v>0</v>
      </c>
      <c r="Q640" s="34">
        <f t="shared" si="157"/>
        <v>0</v>
      </c>
      <c r="R640" s="34">
        <f t="shared" si="157"/>
        <v>0</v>
      </c>
      <c r="S640" s="34">
        <f t="shared" si="157"/>
        <v>0</v>
      </c>
      <c r="T640" s="34">
        <f t="shared" si="157"/>
        <v>0</v>
      </c>
      <c r="U640" s="34">
        <f t="shared" si="157"/>
        <v>0</v>
      </c>
      <c r="V640" s="34">
        <f t="shared" si="157"/>
        <v>0</v>
      </c>
      <c r="W640" s="34">
        <f t="shared" si="157"/>
        <v>0</v>
      </c>
      <c r="X640" s="34">
        <f t="shared" si="157"/>
        <v>0</v>
      </c>
      <c r="Y640" s="34">
        <f t="shared" si="157"/>
        <v>0</v>
      </c>
      <c r="Z640" s="34">
        <f t="shared" si="157"/>
        <v>0</v>
      </c>
      <c r="AA640" s="34">
        <f t="shared" si="157"/>
        <v>0</v>
      </c>
      <c r="AB640" s="34">
        <f t="shared" si="157"/>
        <v>0</v>
      </c>
    </row>
    <row r="641" spans="1:28" hidden="1" x14ac:dyDescent="0.3">
      <c r="A641" t="str">
        <v/>
      </c>
      <c r="B641" s="8" t="s">
        <v>169</v>
      </c>
      <c r="C641" s="58">
        <f t="shared" ref="C641:AB641" si="158">C$640*52</f>
        <v>0</v>
      </c>
      <c r="D641" s="58">
        <f t="shared" si="158"/>
        <v>0</v>
      </c>
      <c r="E641" s="58">
        <f t="shared" si="158"/>
        <v>0</v>
      </c>
      <c r="F641" s="58">
        <f t="shared" si="158"/>
        <v>0</v>
      </c>
      <c r="G641" s="58">
        <f t="shared" si="158"/>
        <v>0</v>
      </c>
      <c r="H641" s="58">
        <f t="shared" si="158"/>
        <v>0</v>
      </c>
      <c r="I641" s="58">
        <f t="shared" si="158"/>
        <v>0</v>
      </c>
      <c r="J641" s="58">
        <f t="shared" si="158"/>
        <v>0</v>
      </c>
      <c r="K641" s="58">
        <f t="shared" si="158"/>
        <v>0</v>
      </c>
      <c r="L641" s="58">
        <f t="shared" si="158"/>
        <v>0</v>
      </c>
      <c r="M641" s="58">
        <f t="shared" si="158"/>
        <v>0</v>
      </c>
      <c r="N641" s="58">
        <f t="shared" si="158"/>
        <v>0</v>
      </c>
      <c r="O641" s="58">
        <f t="shared" si="158"/>
        <v>0</v>
      </c>
      <c r="P641" s="58">
        <f t="shared" si="158"/>
        <v>0</v>
      </c>
      <c r="Q641" s="58">
        <f t="shared" si="158"/>
        <v>0</v>
      </c>
      <c r="R641" s="58">
        <f t="shared" si="158"/>
        <v>0</v>
      </c>
      <c r="S641" s="58">
        <f t="shared" si="158"/>
        <v>0</v>
      </c>
      <c r="T641" s="58">
        <f t="shared" si="158"/>
        <v>0</v>
      </c>
      <c r="U641" s="58">
        <f t="shared" si="158"/>
        <v>0</v>
      </c>
      <c r="V641" s="58">
        <f t="shared" si="158"/>
        <v>0</v>
      </c>
      <c r="W641" s="58">
        <f t="shared" si="158"/>
        <v>0</v>
      </c>
      <c r="X641" s="58">
        <f t="shared" si="158"/>
        <v>0</v>
      </c>
      <c r="Y641" s="58">
        <f t="shared" si="158"/>
        <v>0</v>
      </c>
      <c r="Z641" s="58">
        <f t="shared" si="158"/>
        <v>0</v>
      </c>
      <c r="AA641" s="58">
        <f t="shared" si="158"/>
        <v>0</v>
      </c>
      <c r="AB641" s="58">
        <f t="shared" si="158"/>
        <v>0</v>
      </c>
    </row>
    <row r="642" spans="1:28" hidden="1" x14ac:dyDescent="0.3">
      <c r="A642" t="str">
        <v/>
      </c>
      <c r="B642" s="8" t="s">
        <v>170</v>
      </c>
      <c r="C642" s="58">
        <f t="array" ref="C642:AB642">[2]!JDWoT($C$640:$AB$640,$C$638:$AB$638)*52</f>
        <v>0</v>
      </c>
      <c r="D642" s="58">
        <v>0</v>
      </c>
      <c r="E642" s="58">
        <v>0</v>
      </c>
      <c r="F642" s="58">
        <v>0</v>
      </c>
      <c r="G642" s="58">
        <v>0</v>
      </c>
      <c r="H642" s="58">
        <v>0</v>
      </c>
      <c r="I642" s="58">
        <v>0</v>
      </c>
      <c r="J642" s="58">
        <v>0</v>
      </c>
      <c r="K642" s="58">
        <v>0</v>
      </c>
      <c r="L642" s="58">
        <v>0</v>
      </c>
      <c r="M642" s="58">
        <v>0</v>
      </c>
      <c r="N642" s="58">
        <v>0</v>
      </c>
      <c r="O642" s="58">
        <v>0</v>
      </c>
      <c r="P642" s="58">
        <v>0</v>
      </c>
      <c r="Q642" s="58">
        <v>0</v>
      </c>
      <c r="R642" s="58">
        <v>0</v>
      </c>
      <c r="S642" s="58">
        <v>0</v>
      </c>
      <c r="T642" s="58">
        <v>0</v>
      </c>
      <c r="U642" s="58">
        <v>0</v>
      </c>
      <c r="V642" s="58">
        <v>0</v>
      </c>
      <c r="W642" s="58">
        <v>0</v>
      </c>
      <c r="X642" s="58">
        <v>0</v>
      </c>
      <c r="Y642" s="58">
        <v>0</v>
      </c>
      <c r="Z642" s="58">
        <v>0</v>
      </c>
      <c r="AA642" s="58">
        <v>0</v>
      </c>
      <c r="AB642" s="58">
        <v>0</v>
      </c>
    </row>
    <row r="643" spans="1:28" hidden="1" x14ac:dyDescent="0.3">
      <c r="A643" t="str">
        <v/>
      </c>
    </row>
    <row r="644" spans="1:28" hidden="1" x14ac:dyDescent="0.3">
      <c r="A644" t="str">
        <v/>
      </c>
      <c r="B644" t="str">
        <f>$C$635&amp;" per Patient / week"</f>
        <v xml:space="preserve"> per Patient / week</v>
      </c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idden="1" x14ac:dyDescent="0.3">
      <c r="A645" t="str">
        <v/>
      </c>
      <c r="B645" t="s">
        <v>171</v>
      </c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</row>
    <row r="646" spans="1:28" hidden="1" x14ac:dyDescent="0.3">
      <c r="A646" t="str">
        <v/>
      </c>
      <c r="B646" t="str">
        <f>"Total "&amp;$C$635</f>
        <v xml:space="preserve">Total </v>
      </c>
      <c r="C646" s="34">
        <f t="shared" ref="C646:AB646" si="159">C$645*C$644*C$642</f>
        <v>0</v>
      </c>
      <c r="D646" s="34">
        <f t="shared" si="159"/>
        <v>0</v>
      </c>
      <c r="E646" s="34">
        <f t="shared" si="159"/>
        <v>0</v>
      </c>
      <c r="F646" s="34">
        <f t="shared" si="159"/>
        <v>0</v>
      </c>
      <c r="G646" s="34">
        <f t="shared" si="159"/>
        <v>0</v>
      </c>
      <c r="H646" s="34">
        <f t="shared" si="159"/>
        <v>0</v>
      </c>
      <c r="I646" s="34">
        <f t="shared" si="159"/>
        <v>0</v>
      </c>
      <c r="J646" s="34">
        <f t="shared" si="159"/>
        <v>0</v>
      </c>
      <c r="K646" s="34">
        <f t="shared" si="159"/>
        <v>0</v>
      </c>
      <c r="L646" s="34">
        <f t="shared" si="159"/>
        <v>0</v>
      </c>
      <c r="M646" s="34">
        <f t="shared" si="159"/>
        <v>0</v>
      </c>
      <c r="N646" s="34">
        <f t="shared" si="159"/>
        <v>0</v>
      </c>
      <c r="O646" s="34">
        <f t="shared" si="159"/>
        <v>0</v>
      </c>
      <c r="P646" s="34">
        <f t="shared" si="159"/>
        <v>0</v>
      </c>
      <c r="Q646" s="34">
        <f t="shared" si="159"/>
        <v>0</v>
      </c>
      <c r="R646" s="34">
        <f t="shared" si="159"/>
        <v>0</v>
      </c>
      <c r="S646" s="34">
        <f t="shared" si="159"/>
        <v>0</v>
      </c>
      <c r="T646" s="34">
        <f t="shared" si="159"/>
        <v>0</v>
      </c>
      <c r="U646" s="34">
        <f t="shared" si="159"/>
        <v>0</v>
      </c>
      <c r="V646" s="34">
        <f t="shared" si="159"/>
        <v>0</v>
      </c>
      <c r="W646" s="34">
        <f t="shared" si="159"/>
        <v>0</v>
      </c>
      <c r="X646" s="34">
        <f t="shared" si="159"/>
        <v>0</v>
      </c>
      <c r="Y646" s="34">
        <f t="shared" si="159"/>
        <v>0</v>
      </c>
      <c r="Z646" s="34">
        <f t="shared" si="159"/>
        <v>0</v>
      </c>
      <c r="AA646" s="34">
        <f t="shared" si="159"/>
        <v>0</v>
      </c>
      <c r="AB646" s="34">
        <f t="shared" si="159"/>
        <v>0</v>
      </c>
    </row>
    <row r="647" spans="1:28" hidden="1" x14ac:dyDescent="0.3">
      <c r="A647" t="str">
        <v/>
      </c>
    </row>
    <row r="648" spans="1:28" hidden="1" x14ac:dyDescent="0.3">
      <c r="A648" t="str">
        <v/>
      </c>
      <c r="B648" t="s">
        <v>172</v>
      </c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</row>
    <row r="649" spans="1:28" hidden="1" x14ac:dyDescent="0.3">
      <c r="A649" t="str">
        <v/>
      </c>
      <c r="B649" t="str">
        <f>"Total Adjusted "&amp;$C$635</f>
        <v xml:space="preserve">Total Adjusted </v>
      </c>
      <c r="C649" s="58">
        <f t="shared" ref="C649:AB649" si="160">C$646/(1 - C$648)</f>
        <v>0</v>
      </c>
      <c r="D649" s="58">
        <f t="shared" si="160"/>
        <v>0</v>
      </c>
      <c r="E649" s="58">
        <f t="shared" si="160"/>
        <v>0</v>
      </c>
      <c r="F649" s="58">
        <f t="shared" si="160"/>
        <v>0</v>
      </c>
      <c r="G649" s="58">
        <f t="shared" si="160"/>
        <v>0</v>
      </c>
      <c r="H649" s="58">
        <f t="shared" si="160"/>
        <v>0</v>
      </c>
      <c r="I649" s="58">
        <f t="shared" si="160"/>
        <v>0</v>
      </c>
      <c r="J649" s="58">
        <f t="shared" si="160"/>
        <v>0</v>
      </c>
      <c r="K649" s="58">
        <f t="shared" si="160"/>
        <v>0</v>
      </c>
      <c r="L649" s="58">
        <f t="shared" si="160"/>
        <v>0</v>
      </c>
      <c r="M649" s="58">
        <f t="shared" si="160"/>
        <v>0</v>
      </c>
      <c r="N649" s="58">
        <f t="shared" si="160"/>
        <v>0</v>
      </c>
      <c r="O649" s="58">
        <f t="shared" si="160"/>
        <v>0</v>
      </c>
      <c r="P649" s="58">
        <f t="shared" si="160"/>
        <v>0</v>
      </c>
      <c r="Q649" s="58">
        <f t="shared" si="160"/>
        <v>0</v>
      </c>
      <c r="R649" s="58">
        <f t="shared" si="160"/>
        <v>0</v>
      </c>
      <c r="S649" s="58">
        <f t="shared" si="160"/>
        <v>0</v>
      </c>
      <c r="T649" s="58">
        <f t="shared" si="160"/>
        <v>0</v>
      </c>
      <c r="U649" s="58">
        <f t="shared" si="160"/>
        <v>0</v>
      </c>
      <c r="V649" s="58">
        <f t="shared" si="160"/>
        <v>0</v>
      </c>
      <c r="W649" s="58">
        <f t="shared" si="160"/>
        <v>0</v>
      </c>
      <c r="X649" s="58">
        <f t="shared" si="160"/>
        <v>0</v>
      </c>
      <c r="Y649" s="58">
        <f t="shared" si="160"/>
        <v>0</v>
      </c>
      <c r="Z649" s="58">
        <f t="shared" si="160"/>
        <v>0</v>
      </c>
      <c r="AA649" s="58">
        <f t="shared" si="160"/>
        <v>0</v>
      </c>
      <c r="AB649" s="58">
        <f t="shared" si="160"/>
        <v>0</v>
      </c>
    </row>
    <row r="650" spans="1:28" hidden="1" x14ac:dyDescent="0.3">
      <c r="A650" t="str">
        <v/>
      </c>
    </row>
    <row r="651" spans="1:28" hidden="1" x14ac:dyDescent="0.3">
      <c r="A651" t="str">
        <v/>
      </c>
      <c r="B651" s="8" t="s">
        <v>173</v>
      </c>
      <c r="C651" s="8" t="str">
        <f>"# "&amp;$C$635&amp;" / Pack"</f>
        <v>#  / Pack</v>
      </c>
    </row>
    <row r="652" spans="1:28" hidden="1" x14ac:dyDescent="0.3">
      <c r="A652" t="str">
        <v/>
      </c>
      <c r="B652" s="23"/>
      <c r="C652" s="23"/>
    </row>
    <row r="653" spans="1:28" hidden="1" x14ac:dyDescent="0.3">
      <c r="A653" t="str">
        <v/>
      </c>
      <c r="B653" s="23"/>
      <c r="C653" s="23"/>
    </row>
    <row r="654" spans="1:28" hidden="1" x14ac:dyDescent="0.3">
      <c r="A654" t="str">
        <v/>
      </c>
    </row>
    <row r="655" spans="1:28" hidden="1" x14ac:dyDescent="0.3">
      <c r="A655" t="str">
        <v/>
      </c>
      <c r="B655" s="8" t="s">
        <v>176</v>
      </c>
    </row>
    <row r="656" spans="1:28" hidden="1" x14ac:dyDescent="0.3">
      <c r="A656" t="str">
        <v/>
      </c>
      <c r="B656" t="str">
        <f t="shared" ref="B656:B657" si="161">$C$633&amp;" "&amp;$B652&amp;": "&amp;$C652&amp;" "&amp;$C$635</f>
        <v xml:space="preserve"> :  </v>
      </c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</row>
    <row r="657" spans="1:28" hidden="1" x14ac:dyDescent="0.3">
      <c r="A657" t="str">
        <v/>
      </c>
      <c r="B657" t="str">
        <f t="shared" si="161"/>
        <v xml:space="preserve"> :  </v>
      </c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</row>
    <row r="658" spans="1:28" hidden="1" x14ac:dyDescent="0.3">
      <c r="A658" t="str">
        <v/>
      </c>
      <c r="C658" s="63">
        <f t="shared" ref="C658:AB658" si="162">SUM(C656:C657)</f>
        <v>0</v>
      </c>
      <c r="D658" s="63">
        <f t="shared" si="162"/>
        <v>0</v>
      </c>
      <c r="E658" s="63">
        <f t="shared" si="162"/>
        <v>0</v>
      </c>
      <c r="F658" s="63">
        <f t="shared" si="162"/>
        <v>0</v>
      </c>
      <c r="G658" s="63">
        <f t="shared" si="162"/>
        <v>0</v>
      </c>
      <c r="H658" s="63">
        <f t="shared" si="162"/>
        <v>0</v>
      </c>
      <c r="I658" s="63">
        <f t="shared" si="162"/>
        <v>0</v>
      </c>
      <c r="J658" s="63">
        <f t="shared" si="162"/>
        <v>0</v>
      </c>
      <c r="K658" s="63">
        <f t="shared" si="162"/>
        <v>0</v>
      </c>
      <c r="L658" s="63">
        <f t="shared" si="162"/>
        <v>0</v>
      </c>
      <c r="M658" s="63">
        <f t="shared" si="162"/>
        <v>0</v>
      </c>
      <c r="N658" s="63">
        <f t="shared" si="162"/>
        <v>0</v>
      </c>
      <c r="O658" s="63">
        <f t="shared" si="162"/>
        <v>0</v>
      </c>
      <c r="P658" s="63">
        <f t="shared" si="162"/>
        <v>0</v>
      </c>
      <c r="Q658" s="63">
        <f t="shared" si="162"/>
        <v>0</v>
      </c>
      <c r="R658" s="63">
        <f t="shared" si="162"/>
        <v>0</v>
      </c>
      <c r="S658" s="63">
        <f t="shared" si="162"/>
        <v>0</v>
      </c>
      <c r="T658" s="63">
        <f t="shared" si="162"/>
        <v>0</v>
      </c>
      <c r="U658" s="63">
        <f t="shared" si="162"/>
        <v>0</v>
      </c>
      <c r="V658" s="63">
        <f t="shared" si="162"/>
        <v>0</v>
      </c>
      <c r="W658" s="63">
        <f t="shared" si="162"/>
        <v>0</v>
      </c>
      <c r="X658" s="63">
        <f t="shared" si="162"/>
        <v>0</v>
      </c>
      <c r="Y658" s="63">
        <f t="shared" si="162"/>
        <v>0</v>
      </c>
      <c r="Z658" s="63">
        <f t="shared" si="162"/>
        <v>0</v>
      </c>
      <c r="AA658" s="63">
        <f t="shared" si="162"/>
        <v>0</v>
      </c>
      <c r="AB658" s="63">
        <f t="shared" si="162"/>
        <v>0</v>
      </c>
    </row>
    <row r="659" spans="1:28" hidden="1" x14ac:dyDescent="0.3">
      <c r="A659" t="str">
        <v/>
      </c>
    </row>
    <row r="660" spans="1:28" hidden="1" x14ac:dyDescent="0.3">
      <c r="A660" t="str">
        <v/>
      </c>
      <c r="B660" s="8" t="s">
        <v>177</v>
      </c>
    </row>
    <row r="661" spans="1:28" hidden="1" x14ac:dyDescent="0.3">
      <c r="A661" t="str">
        <v/>
      </c>
      <c r="B661" t="str">
        <f t="shared" ref="B661:B662" si="163">$B656</f>
        <v xml:space="preserve"> :  </v>
      </c>
      <c r="C661" s="34">
        <f t="shared" ref="C661:AB662" si="164">IFERROR(C$649*($C652*C656/(SUMPRODUCT($C$652:$C$653,C$656:C$657))/$C652),0)</f>
        <v>0</v>
      </c>
      <c r="D661" s="34">
        <f t="shared" si="164"/>
        <v>0</v>
      </c>
      <c r="E661" s="34">
        <f t="shared" si="164"/>
        <v>0</v>
      </c>
      <c r="F661" s="34">
        <f t="shared" si="164"/>
        <v>0</v>
      </c>
      <c r="G661" s="34">
        <f t="shared" si="164"/>
        <v>0</v>
      </c>
      <c r="H661" s="34">
        <f t="shared" si="164"/>
        <v>0</v>
      </c>
      <c r="I661" s="34">
        <f t="shared" si="164"/>
        <v>0</v>
      </c>
      <c r="J661" s="34">
        <f t="shared" si="164"/>
        <v>0</v>
      </c>
      <c r="K661" s="34">
        <f t="shared" si="164"/>
        <v>0</v>
      </c>
      <c r="L661" s="34">
        <f t="shared" si="164"/>
        <v>0</v>
      </c>
      <c r="M661" s="34">
        <f t="shared" si="164"/>
        <v>0</v>
      </c>
      <c r="N661" s="34">
        <f t="shared" si="164"/>
        <v>0</v>
      </c>
      <c r="O661" s="34">
        <f t="shared" si="164"/>
        <v>0</v>
      </c>
      <c r="P661" s="34">
        <f t="shared" si="164"/>
        <v>0</v>
      </c>
      <c r="Q661" s="34">
        <f t="shared" si="164"/>
        <v>0</v>
      </c>
      <c r="R661" s="34">
        <f t="shared" si="164"/>
        <v>0</v>
      </c>
      <c r="S661" s="34">
        <f t="shared" si="164"/>
        <v>0</v>
      </c>
      <c r="T661" s="34">
        <f t="shared" si="164"/>
        <v>0</v>
      </c>
      <c r="U661" s="34">
        <f t="shared" si="164"/>
        <v>0</v>
      </c>
      <c r="V661" s="34">
        <f t="shared" si="164"/>
        <v>0</v>
      </c>
      <c r="W661" s="34">
        <f t="shared" si="164"/>
        <v>0</v>
      </c>
      <c r="X661" s="34">
        <f t="shared" si="164"/>
        <v>0</v>
      </c>
      <c r="Y661" s="34">
        <f t="shared" si="164"/>
        <v>0</v>
      </c>
      <c r="Z661" s="34">
        <f t="shared" si="164"/>
        <v>0</v>
      </c>
      <c r="AA661" s="34">
        <f t="shared" si="164"/>
        <v>0</v>
      </c>
      <c r="AB661" s="34">
        <f t="shared" si="164"/>
        <v>0</v>
      </c>
    </row>
    <row r="662" spans="1:28" hidden="1" x14ac:dyDescent="0.3">
      <c r="A662" t="str">
        <v/>
      </c>
      <c r="B662" t="str">
        <f t="shared" si="163"/>
        <v xml:space="preserve"> :  </v>
      </c>
      <c r="C662" s="34">
        <f t="shared" si="164"/>
        <v>0</v>
      </c>
      <c r="D662" s="34">
        <f t="shared" si="164"/>
        <v>0</v>
      </c>
      <c r="E662" s="34">
        <f t="shared" si="164"/>
        <v>0</v>
      </c>
      <c r="F662" s="34">
        <f t="shared" si="164"/>
        <v>0</v>
      </c>
      <c r="G662" s="34">
        <f t="shared" si="164"/>
        <v>0</v>
      </c>
      <c r="H662" s="34">
        <f t="shared" si="164"/>
        <v>0</v>
      </c>
      <c r="I662" s="34">
        <f t="shared" si="164"/>
        <v>0</v>
      </c>
      <c r="J662" s="34">
        <f t="shared" si="164"/>
        <v>0</v>
      </c>
      <c r="K662" s="34">
        <f t="shared" si="164"/>
        <v>0</v>
      </c>
      <c r="L662" s="34">
        <f t="shared" si="164"/>
        <v>0</v>
      </c>
      <c r="M662" s="34">
        <f t="shared" si="164"/>
        <v>0</v>
      </c>
      <c r="N662" s="34">
        <f t="shared" si="164"/>
        <v>0</v>
      </c>
      <c r="O662" s="34">
        <f t="shared" si="164"/>
        <v>0</v>
      </c>
      <c r="P662" s="34">
        <f t="shared" si="164"/>
        <v>0</v>
      </c>
      <c r="Q662" s="34">
        <f t="shared" si="164"/>
        <v>0</v>
      </c>
      <c r="R662" s="34">
        <f t="shared" si="164"/>
        <v>0</v>
      </c>
      <c r="S662" s="34">
        <f t="shared" si="164"/>
        <v>0</v>
      </c>
      <c r="T662" s="34">
        <f t="shared" si="164"/>
        <v>0</v>
      </c>
      <c r="U662" s="34">
        <f t="shared" si="164"/>
        <v>0</v>
      </c>
      <c r="V662" s="34">
        <f t="shared" si="164"/>
        <v>0</v>
      </c>
      <c r="W662" s="34">
        <f t="shared" si="164"/>
        <v>0</v>
      </c>
      <c r="X662" s="34">
        <f t="shared" si="164"/>
        <v>0</v>
      </c>
      <c r="Y662" s="34">
        <f t="shared" si="164"/>
        <v>0</v>
      </c>
      <c r="Z662" s="34">
        <f t="shared" si="164"/>
        <v>0</v>
      </c>
      <c r="AA662" s="34">
        <f t="shared" si="164"/>
        <v>0</v>
      </c>
      <c r="AB662" s="34">
        <f t="shared" si="164"/>
        <v>0</v>
      </c>
    </row>
    <row r="663" spans="1:28" hidden="1" x14ac:dyDescent="0.3">
      <c r="A663" t="str">
        <v/>
      </c>
      <c r="C663" s="52">
        <f t="shared" ref="C663:AB663" si="165">SUM(C661:C662)</f>
        <v>0</v>
      </c>
      <c r="D663" s="52">
        <f t="shared" si="165"/>
        <v>0</v>
      </c>
      <c r="E663" s="52">
        <f t="shared" si="165"/>
        <v>0</v>
      </c>
      <c r="F663" s="52">
        <f t="shared" si="165"/>
        <v>0</v>
      </c>
      <c r="G663" s="52">
        <f t="shared" si="165"/>
        <v>0</v>
      </c>
      <c r="H663" s="52">
        <f t="shared" si="165"/>
        <v>0</v>
      </c>
      <c r="I663" s="52">
        <f t="shared" si="165"/>
        <v>0</v>
      </c>
      <c r="J663" s="52">
        <f t="shared" si="165"/>
        <v>0</v>
      </c>
      <c r="K663" s="52">
        <f t="shared" si="165"/>
        <v>0</v>
      </c>
      <c r="L663" s="52">
        <f t="shared" si="165"/>
        <v>0</v>
      </c>
      <c r="M663" s="52">
        <f t="shared" si="165"/>
        <v>0</v>
      </c>
      <c r="N663" s="52">
        <f t="shared" si="165"/>
        <v>0</v>
      </c>
      <c r="O663" s="52">
        <f t="shared" si="165"/>
        <v>0</v>
      </c>
      <c r="P663" s="52">
        <f t="shared" si="165"/>
        <v>0</v>
      </c>
      <c r="Q663" s="52">
        <f t="shared" si="165"/>
        <v>0</v>
      </c>
      <c r="R663" s="52">
        <f t="shared" si="165"/>
        <v>0</v>
      </c>
      <c r="S663" s="52">
        <f t="shared" si="165"/>
        <v>0</v>
      </c>
      <c r="T663" s="52">
        <f t="shared" si="165"/>
        <v>0</v>
      </c>
      <c r="U663" s="52">
        <f t="shared" si="165"/>
        <v>0</v>
      </c>
      <c r="V663" s="52">
        <f t="shared" si="165"/>
        <v>0</v>
      </c>
      <c r="W663" s="52">
        <f t="shared" si="165"/>
        <v>0</v>
      </c>
      <c r="X663" s="52">
        <f t="shared" si="165"/>
        <v>0</v>
      </c>
      <c r="Y663" s="52">
        <f t="shared" si="165"/>
        <v>0</v>
      </c>
      <c r="Z663" s="52">
        <f t="shared" si="165"/>
        <v>0</v>
      </c>
      <c r="AA663" s="52">
        <f t="shared" si="165"/>
        <v>0</v>
      </c>
      <c r="AB663" s="52">
        <f t="shared" si="165"/>
        <v>0</v>
      </c>
    </row>
    <row r="664" spans="1:28" hidden="1" x14ac:dyDescent="0.3">
      <c r="A664" t="str">
        <v/>
      </c>
      <c r="B664" s="8" t="s">
        <v>178</v>
      </c>
    </row>
    <row r="665" spans="1:28" hidden="1" x14ac:dyDescent="0.3">
      <c r="A665" t="str">
        <v/>
      </c>
      <c r="B665" t="str">
        <f t="shared" ref="B665:B666" si="166">$B656</f>
        <v xml:space="preserve"> :  </v>
      </c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idden="1" x14ac:dyDescent="0.3">
      <c r="A666" t="str">
        <v/>
      </c>
      <c r="B666" t="str">
        <f t="shared" si="166"/>
        <v xml:space="preserve"> :  </v>
      </c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idden="1" x14ac:dyDescent="0.3">
      <c r="A667" t="str">
        <v/>
      </c>
    </row>
    <row r="668" spans="1:28" hidden="1" x14ac:dyDescent="0.3">
      <c r="A668" t="str">
        <v/>
      </c>
      <c r="B668" s="8" t="s">
        <v>179</v>
      </c>
    </row>
    <row r="669" spans="1:28" hidden="1" x14ac:dyDescent="0.3">
      <c r="A669" t="str">
        <v/>
      </c>
      <c r="B669" t="str">
        <f t="shared" ref="B669:B670" si="167">$B665</f>
        <v xml:space="preserve"> :  </v>
      </c>
      <c r="C669" s="64">
        <f t="shared" ref="C669:AB670" si="168">C661*C665</f>
        <v>0</v>
      </c>
      <c r="D669" s="64">
        <f t="shared" si="168"/>
        <v>0</v>
      </c>
      <c r="E669" s="64">
        <f t="shared" si="168"/>
        <v>0</v>
      </c>
      <c r="F669" s="64">
        <f t="shared" si="168"/>
        <v>0</v>
      </c>
      <c r="G669" s="64">
        <f t="shared" si="168"/>
        <v>0</v>
      </c>
      <c r="H669" s="64">
        <f t="shared" si="168"/>
        <v>0</v>
      </c>
      <c r="I669" s="64">
        <f t="shared" si="168"/>
        <v>0</v>
      </c>
      <c r="J669" s="64">
        <f t="shared" si="168"/>
        <v>0</v>
      </c>
      <c r="K669" s="64">
        <f t="shared" si="168"/>
        <v>0</v>
      </c>
      <c r="L669" s="64">
        <f t="shared" si="168"/>
        <v>0</v>
      </c>
      <c r="M669" s="64">
        <f t="shared" si="168"/>
        <v>0</v>
      </c>
      <c r="N669" s="64">
        <f t="shared" si="168"/>
        <v>0</v>
      </c>
      <c r="O669" s="64">
        <f t="shared" si="168"/>
        <v>0</v>
      </c>
      <c r="P669" s="64">
        <f t="shared" si="168"/>
        <v>0</v>
      </c>
      <c r="Q669" s="64">
        <f t="shared" si="168"/>
        <v>0</v>
      </c>
      <c r="R669" s="64">
        <f t="shared" si="168"/>
        <v>0</v>
      </c>
      <c r="S669" s="64">
        <f t="shared" si="168"/>
        <v>0</v>
      </c>
      <c r="T669" s="64">
        <f t="shared" si="168"/>
        <v>0</v>
      </c>
      <c r="U669" s="64">
        <f t="shared" si="168"/>
        <v>0</v>
      </c>
      <c r="V669" s="64">
        <f t="shared" si="168"/>
        <v>0</v>
      </c>
      <c r="W669" s="64">
        <f t="shared" si="168"/>
        <v>0</v>
      </c>
      <c r="X669" s="64">
        <f t="shared" si="168"/>
        <v>0</v>
      </c>
      <c r="Y669" s="64">
        <f t="shared" si="168"/>
        <v>0</v>
      </c>
      <c r="Z669" s="64">
        <f t="shared" si="168"/>
        <v>0</v>
      </c>
      <c r="AA669" s="64">
        <f t="shared" si="168"/>
        <v>0</v>
      </c>
      <c r="AB669" s="64">
        <f t="shared" si="168"/>
        <v>0</v>
      </c>
    </row>
    <row r="670" spans="1:28" hidden="1" x14ac:dyDescent="0.3">
      <c r="A670" t="str">
        <v/>
      </c>
      <c r="B670" t="str">
        <f t="shared" si="167"/>
        <v xml:space="preserve"> :  </v>
      </c>
      <c r="C670" s="64">
        <f t="shared" si="168"/>
        <v>0</v>
      </c>
      <c r="D670" s="64">
        <f t="shared" si="168"/>
        <v>0</v>
      </c>
      <c r="E670" s="64">
        <f t="shared" si="168"/>
        <v>0</v>
      </c>
      <c r="F670" s="64">
        <f t="shared" si="168"/>
        <v>0</v>
      </c>
      <c r="G670" s="64">
        <f t="shared" si="168"/>
        <v>0</v>
      </c>
      <c r="H670" s="64">
        <f t="shared" si="168"/>
        <v>0</v>
      </c>
      <c r="I670" s="64">
        <f t="shared" si="168"/>
        <v>0</v>
      </c>
      <c r="J670" s="64">
        <f t="shared" si="168"/>
        <v>0</v>
      </c>
      <c r="K670" s="64">
        <f t="shared" si="168"/>
        <v>0</v>
      </c>
      <c r="L670" s="64">
        <f t="shared" si="168"/>
        <v>0</v>
      </c>
      <c r="M670" s="64">
        <f t="shared" si="168"/>
        <v>0</v>
      </c>
      <c r="N670" s="64">
        <f t="shared" si="168"/>
        <v>0</v>
      </c>
      <c r="O670" s="64">
        <f t="shared" si="168"/>
        <v>0</v>
      </c>
      <c r="P670" s="64">
        <f t="shared" si="168"/>
        <v>0</v>
      </c>
      <c r="Q670" s="64">
        <f t="shared" si="168"/>
        <v>0</v>
      </c>
      <c r="R670" s="64">
        <f t="shared" si="168"/>
        <v>0</v>
      </c>
      <c r="S670" s="64">
        <f t="shared" si="168"/>
        <v>0</v>
      </c>
      <c r="T670" s="64">
        <f t="shared" si="168"/>
        <v>0</v>
      </c>
      <c r="U670" s="64">
        <f t="shared" si="168"/>
        <v>0</v>
      </c>
      <c r="V670" s="64">
        <f t="shared" si="168"/>
        <v>0</v>
      </c>
      <c r="W670" s="64">
        <f t="shared" si="168"/>
        <v>0</v>
      </c>
      <c r="X670" s="64">
        <f t="shared" si="168"/>
        <v>0</v>
      </c>
      <c r="Y670" s="64">
        <f t="shared" si="168"/>
        <v>0</v>
      </c>
      <c r="Z670" s="64">
        <f t="shared" si="168"/>
        <v>0</v>
      </c>
      <c r="AA670" s="64">
        <f t="shared" si="168"/>
        <v>0</v>
      </c>
      <c r="AB670" s="64">
        <f t="shared" si="168"/>
        <v>0</v>
      </c>
    </row>
    <row r="671" spans="1:28" hidden="1" x14ac:dyDescent="0.3">
      <c r="A671" t="str">
        <v/>
      </c>
      <c r="C671" s="65">
        <f t="shared" ref="C671:AB671" si="169">SUM(C669:C670)</f>
        <v>0</v>
      </c>
      <c r="D671" s="65">
        <f t="shared" si="169"/>
        <v>0</v>
      </c>
      <c r="E671" s="65">
        <f t="shared" si="169"/>
        <v>0</v>
      </c>
      <c r="F671" s="65">
        <f t="shared" si="169"/>
        <v>0</v>
      </c>
      <c r="G671" s="65">
        <f t="shared" si="169"/>
        <v>0</v>
      </c>
      <c r="H671" s="65">
        <f t="shared" si="169"/>
        <v>0</v>
      </c>
      <c r="I671" s="65">
        <f t="shared" si="169"/>
        <v>0</v>
      </c>
      <c r="J671" s="65">
        <f t="shared" si="169"/>
        <v>0</v>
      </c>
      <c r="K671" s="65">
        <f t="shared" si="169"/>
        <v>0</v>
      </c>
      <c r="L671" s="65">
        <f t="shared" si="169"/>
        <v>0</v>
      </c>
      <c r="M671" s="65">
        <f t="shared" si="169"/>
        <v>0</v>
      </c>
      <c r="N671" s="65">
        <f t="shared" si="169"/>
        <v>0</v>
      </c>
      <c r="O671" s="65">
        <f t="shared" si="169"/>
        <v>0</v>
      </c>
      <c r="P671" s="65">
        <f t="shared" si="169"/>
        <v>0</v>
      </c>
      <c r="Q671" s="65">
        <f t="shared" si="169"/>
        <v>0</v>
      </c>
      <c r="R671" s="65">
        <f t="shared" si="169"/>
        <v>0</v>
      </c>
      <c r="S671" s="65">
        <f t="shared" si="169"/>
        <v>0</v>
      </c>
      <c r="T671" s="65">
        <f t="shared" si="169"/>
        <v>0</v>
      </c>
      <c r="U671" s="65">
        <f t="shared" si="169"/>
        <v>0</v>
      </c>
      <c r="V671" s="65">
        <f t="shared" si="169"/>
        <v>0</v>
      </c>
      <c r="W671" s="65">
        <f t="shared" si="169"/>
        <v>0</v>
      </c>
      <c r="X671" s="65">
        <f t="shared" si="169"/>
        <v>0</v>
      </c>
      <c r="Y671" s="65">
        <f t="shared" si="169"/>
        <v>0</v>
      </c>
      <c r="Z671" s="65">
        <f t="shared" si="169"/>
        <v>0</v>
      </c>
      <c r="AA671" s="65">
        <f t="shared" si="169"/>
        <v>0</v>
      </c>
      <c r="AB671" s="65">
        <f t="shared" si="169"/>
        <v>0</v>
      </c>
    </row>
    <row r="672" spans="1:28" hidden="1" x14ac:dyDescent="0.3">
      <c r="A672" t="str">
        <v/>
      </c>
    </row>
    <row r="673" spans="1:28" hidden="1" x14ac:dyDescent="0.3">
      <c r="A673" t="str">
        <v/>
      </c>
      <c r="B673" s="8" t="s">
        <v>180</v>
      </c>
    </row>
    <row r="674" spans="1:28" hidden="1" x14ac:dyDescent="0.3">
      <c r="A674" t="str">
        <v/>
      </c>
      <c r="B674" t="str">
        <f t="shared" ref="B674:B675" si="170">$B665</f>
        <v xml:space="preserve"> :  </v>
      </c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</row>
    <row r="675" spans="1:28" hidden="1" x14ac:dyDescent="0.3">
      <c r="A675" t="str">
        <v/>
      </c>
      <c r="B675" t="str">
        <f t="shared" si="170"/>
        <v xml:space="preserve"> :  </v>
      </c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</row>
    <row r="676" spans="1:28" hidden="1" x14ac:dyDescent="0.3">
      <c r="A676" t="str">
        <v/>
      </c>
    </row>
    <row r="677" spans="1:28" hidden="1" x14ac:dyDescent="0.3">
      <c r="A677" t="str">
        <v/>
      </c>
    </row>
    <row r="678" spans="1:28" hidden="1" x14ac:dyDescent="0.3">
      <c r="A678" t="str">
        <v/>
      </c>
      <c r="B678" s="8" t="s">
        <v>181</v>
      </c>
    </row>
    <row r="679" spans="1:28" hidden="1" x14ac:dyDescent="0.3">
      <c r="A679" t="str">
        <v/>
      </c>
      <c r="B679" t="str">
        <f t="shared" ref="B679:B680" si="171">$B665</f>
        <v xml:space="preserve"> :  </v>
      </c>
      <c r="C679" s="64">
        <f t="shared" ref="C679:AB680" si="172">C669*(1-C674)</f>
        <v>0</v>
      </c>
      <c r="D679" s="64">
        <f t="shared" si="172"/>
        <v>0</v>
      </c>
      <c r="E679" s="64">
        <f t="shared" si="172"/>
        <v>0</v>
      </c>
      <c r="F679" s="64">
        <f t="shared" si="172"/>
        <v>0</v>
      </c>
      <c r="G679" s="64">
        <f t="shared" si="172"/>
        <v>0</v>
      </c>
      <c r="H679" s="64">
        <f t="shared" si="172"/>
        <v>0</v>
      </c>
      <c r="I679" s="64">
        <f t="shared" si="172"/>
        <v>0</v>
      </c>
      <c r="J679" s="64">
        <f t="shared" si="172"/>
        <v>0</v>
      </c>
      <c r="K679" s="64">
        <f t="shared" si="172"/>
        <v>0</v>
      </c>
      <c r="L679" s="64">
        <f t="shared" si="172"/>
        <v>0</v>
      </c>
      <c r="M679" s="64">
        <f t="shared" si="172"/>
        <v>0</v>
      </c>
      <c r="N679" s="64">
        <f t="shared" si="172"/>
        <v>0</v>
      </c>
      <c r="O679" s="64">
        <f t="shared" si="172"/>
        <v>0</v>
      </c>
      <c r="P679" s="64">
        <f t="shared" si="172"/>
        <v>0</v>
      </c>
      <c r="Q679" s="64">
        <f t="shared" si="172"/>
        <v>0</v>
      </c>
      <c r="R679" s="64">
        <f t="shared" si="172"/>
        <v>0</v>
      </c>
      <c r="S679" s="64">
        <f t="shared" si="172"/>
        <v>0</v>
      </c>
      <c r="T679" s="64">
        <f t="shared" si="172"/>
        <v>0</v>
      </c>
      <c r="U679" s="64">
        <f t="shared" si="172"/>
        <v>0</v>
      </c>
      <c r="V679" s="64">
        <f t="shared" si="172"/>
        <v>0</v>
      </c>
      <c r="W679" s="64">
        <f t="shared" si="172"/>
        <v>0</v>
      </c>
      <c r="X679" s="64">
        <f t="shared" si="172"/>
        <v>0</v>
      </c>
      <c r="Y679" s="64">
        <f t="shared" si="172"/>
        <v>0</v>
      </c>
      <c r="Z679" s="64">
        <f t="shared" si="172"/>
        <v>0</v>
      </c>
      <c r="AA679" s="64">
        <f t="shared" si="172"/>
        <v>0</v>
      </c>
      <c r="AB679" s="64">
        <f t="shared" si="172"/>
        <v>0</v>
      </c>
    </row>
    <row r="680" spans="1:28" hidden="1" x14ac:dyDescent="0.3">
      <c r="A680" t="str">
        <v/>
      </c>
      <c r="B680" t="str">
        <f t="shared" si="171"/>
        <v xml:space="preserve"> :  </v>
      </c>
      <c r="C680" s="64">
        <f t="shared" si="172"/>
        <v>0</v>
      </c>
      <c r="D680" s="64">
        <f t="shared" si="172"/>
        <v>0</v>
      </c>
      <c r="E680" s="64">
        <f t="shared" si="172"/>
        <v>0</v>
      </c>
      <c r="F680" s="64">
        <f t="shared" si="172"/>
        <v>0</v>
      </c>
      <c r="G680" s="64">
        <f t="shared" si="172"/>
        <v>0</v>
      </c>
      <c r="H680" s="64">
        <f t="shared" si="172"/>
        <v>0</v>
      </c>
      <c r="I680" s="64">
        <f t="shared" si="172"/>
        <v>0</v>
      </c>
      <c r="J680" s="64">
        <f t="shared" si="172"/>
        <v>0</v>
      </c>
      <c r="K680" s="64">
        <f t="shared" si="172"/>
        <v>0</v>
      </c>
      <c r="L680" s="64">
        <f t="shared" si="172"/>
        <v>0</v>
      </c>
      <c r="M680" s="64">
        <f t="shared" si="172"/>
        <v>0</v>
      </c>
      <c r="N680" s="64">
        <f t="shared" si="172"/>
        <v>0</v>
      </c>
      <c r="O680" s="64">
        <f t="shared" si="172"/>
        <v>0</v>
      </c>
      <c r="P680" s="64">
        <f t="shared" si="172"/>
        <v>0</v>
      </c>
      <c r="Q680" s="64">
        <f t="shared" si="172"/>
        <v>0</v>
      </c>
      <c r="R680" s="64">
        <f t="shared" si="172"/>
        <v>0</v>
      </c>
      <c r="S680" s="64">
        <f t="shared" si="172"/>
        <v>0</v>
      </c>
      <c r="T680" s="64">
        <f t="shared" si="172"/>
        <v>0</v>
      </c>
      <c r="U680" s="64">
        <f t="shared" si="172"/>
        <v>0</v>
      </c>
      <c r="V680" s="64">
        <f t="shared" si="172"/>
        <v>0</v>
      </c>
      <c r="W680" s="64">
        <f t="shared" si="172"/>
        <v>0</v>
      </c>
      <c r="X680" s="64">
        <f t="shared" si="172"/>
        <v>0</v>
      </c>
      <c r="Y680" s="64">
        <f t="shared" si="172"/>
        <v>0</v>
      </c>
      <c r="Z680" s="64">
        <f t="shared" si="172"/>
        <v>0</v>
      </c>
      <c r="AA680" s="64">
        <f t="shared" si="172"/>
        <v>0</v>
      </c>
      <c r="AB680" s="64">
        <f t="shared" si="172"/>
        <v>0</v>
      </c>
    </row>
    <row r="681" spans="1:28" hidden="1" x14ac:dyDescent="0.3">
      <c r="A681" t="str">
        <v/>
      </c>
      <c r="C681" s="65">
        <f t="shared" ref="C681:AB681" si="173">SUM(C679:C680)</f>
        <v>0</v>
      </c>
      <c r="D681" s="65">
        <f t="shared" si="173"/>
        <v>0</v>
      </c>
      <c r="E681" s="65">
        <f t="shared" si="173"/>
        <v>0</v>
      </c>
      <c r="F681" s="65">
        <f t="shared" si="173"/>
        <v>0</v>
      </c>
      <c r="G681" s="65">
        <f t="shared" si="173"/>
        <v>0</v>
      </c>
      <c r="H681" s="65">
        <f t="shared" si="173"/>
        <v>0</v>
      </c>
      <c r="I681" s="65">
        <f t="shared" si="173"/>
        <v>0</v>
      </c>
      <c r="J681" s="65">
        <f t="shared" si="173"/>
        <v>0</v>
      </c>
      <c r="K681" s="65">
        <f t="shared" si="173"/>
        <v>0</v>
      </c>
      <c r="L681" s="65">
        <f t="shared" si="173"/>
        <v>0</v>
      </c>
      <c r="M681" s="65">
        <f t="shared" si="173"/>
        <v>0</v>
      </c>
      <c r="N681" s="65">
        <f t="shared" si="173"/>
        <v>0</v>
      </c>
      <c r="O681" s="65">
        <f t="shared" si="173"/>
        <v>0</v>
      </c>
      <c r="P681" s="65">
        <f t="shared" si="173"/>
        <v>0</v>
      </c>
      <c r="Q681" s="65">
        <f t="shared" si="173"/>
        <v>0</v>
      </c>
      <c r="R681" s="65">
        <f t="shared" si="173"/>
        <v>0</v>
      </c>
      <c r="S681" s="65">
        <f t="shared" si="173"/>
        <v>0</v>
      </c>
      <c r="T681" s="65">
        <f t="shared" si="173"/>
        <v>0</v>
      </c>
      <c r="U681" s="65">
        <f t="shared" si="173"/>
        <v>0</v>
      </c>
      <c r="V681" s="65">
        <f t="shared" si="173"/>
        <v>0</v>
      </c>
      <c r="W681" s="65">
        <f t="shared" si="173"/>
        <v>0</v>
      </c>
      <c r="X681" s="65">
        <f t="shared" si="173"/>
        <v>0</v>
      </c>
      <c r="Y681" s="65">
        <f t="shared" si="173"/>
        <v>0</v>
      </c>
      <c r="Z681" s="65">
        <f t="shared" si="173"/>
        <v>0</v>
      </c>
      <c r="AA681" s="65">
        <f t="shared" si="173"/>
        <v>0</v>
      </c>
      <c r="AB681" s="65">
        <f t="shared" si="173"/>
        <v>0</v>
      </c>
    </row>
  </sheetData>
  <sheetProtection algorithmName="SHA-512" hashValue="G1CJ0WmEPzqkJ+7Cw2QPNoZVeqDVh/kdjGouQNMGdpfa7P6XJtp5ysrnQyvWPHRIRMRf0EA1SlA5dqCMFOCSRg==" saltValue="8tomZSvBhkpuzT5q0wzQdw==" spinCount="100000" sheet="1" objects="1" scenarios="1"/>
  <mergeCells count="23">
    <mergeCell ref="H158:H159"/>
    <mergeCell ref="I158:I159"/>
    <mergeCell ref="J158:J159"/>
    <mergeCell ref="K158:K159"/>
    <mergeCell ref="M158:T158"/>
    <mergeCell ref="B158:B159"/>
    <mergeCell ref="C158:C159"/>
    <mergeCell ref="D158:D159"/>
    <mergeCell ref="E158:E159"/>
    <mergeCell ref="F158:F159"/>
    <mergeCell ref="G158:G159"/>
    <mergeCell ref="B126:C126"/>
    <mergeCell ref="B127:C127"/>
    <mergeCell ref="B128:C128"/>
    <mergeCell ref="B129:C129"/>
    <mergeCell ref="B130:C130"/>
    <mergeCell ref="B131:C131"/>
    <mergeCell ref="F27:F33"/>
    <mergeCell ref="G27:G33"/>
    <mergeCell ref="C87:C88"/>
    <mergeCell ref="C99:C100"/>
    <mergeCell ref="C111:C112"/>
    <mergeCell ref="B125:C125"/>
  </mergeCells>
  <conditionalFormatting sqref="D129:J129">
    <cfRule type="expression" dxfId="61" priority="1" stopIfTrue="1">
      <formula>D$126="New Product"</formula>
    </cfRule>
  </conditionalFormatting>
  <conditionalFormatting sqref="M170:S170">
    <cfRule type="cellIs" dxfId="60" priority="2" stopIfTrue="1" operator="equal">
      <formula>"!"</formula>
    </cfRule>
  </conditionalFormatting>
  <dataValidations count="10">
    <dataValidation allowBlank="1" showInputMessage="1" showErrorMessage="1" promptTitle="PROTECTED" sqref="D27:D33 C679:AB681 C669:AB671 C661:AB663 C658:AB658 C646:AB646 C638:AB640 C626:AB628 C616:AB618 C608:AB610 C605:AB605 C593:AB593 C585:AB587 C573:AB575 C563:AB565 C555:AB557 C552:AB552 C540:AB540 C532:AB534 C520:AB522 C510:AB512 C502:AB504 C499:AB499 C487:AB487 C479:AB481 C467:AB469 C457:AB459 C449:AB451 C446:AB446 C434:AB434 C426:AB428 C414:AB416 C404:AB406 C396:AB398 C393:AB393 C381:AB381 C373:AB375 C361:AB363 C351:AB353 C343:AB345 C340:AB340 C328:AB328 C320:AB322 C299:AB299 C288:AB288 C264:AB271 C250:AB250 B243:AB249 B234:B240 P162 Q161 P160 H160:H169 M170:S170 C218:AB218 T160:T169 C193:AB193 B186:AB192 C181:AB181 B174:AB180 D131:J131 D128:J129 B125:C131 D123:J126 C119:J119 D111:J112 C107:J107 D99:J100 C95:J95 D88:J88 C54:AB54 B47:AB53 C44:AB44 B37:B43 D34:E34" xr:uid="{C6104CE4-156D-45F7-ACEF-171B44089FC1}"/>
    <dataValidation type="list" allowBlank="1" showInputMessage="1" showErrorMessage="1" sqref="C315 C633 C580 C527 C474 C421 C368" xr:uid="{69922103-A47B-47F2-9AE1-2A80538C30FA}">
      <formula1>$B$281:$B$287</formula1>
    </dataValidation>
    <dataValidation type="list" operator="greaterThan" allowBlank="1" showInputMessage="1" showErrorMessage="1" sqref="K160:K169" xr:uid="{A9768C78-D8BD-4158-A56A-3E5F670466E4}">
      <formula1>"Yes,No"</formula1>
    </dataValidation>
    <dataValidation type="list" operator="greaterThan" allowBlank="1" showInputMessage="1" showErrorMessage="1" sqref="F160:F169" xr:uid="{493A92F1-8609-4C91-9C66-B7DEE84BB72F}">
      <formula1>"Lagged,Slow,Linear,Rapid,Immediate,Curve 1,Curve 2,Curve 3,Curve 4,Curve 5"</formula1>
    </dataValidation>
    <dataValidation type="list" operator="greaterThan" allowBlank="1" showInputMessage="1" showErrorMessage="1" sqref="D160:D169" xr:uid="{9E33AFBC-5774-49B2-9FFE-D340456B31EA}">
      <formula1>"Launch,Share Adjust,SimScore"</formula1>
    </dataValidation>
    <dataValidation type="list" operator="greaterThan" allowBlank="1" showInputMessage="1" showErrorMessage="1" sqref="C160:C169" xr:uid="{A527F4FA-8310-44EA-895C-1B5C26E13DCB}">
      <formula1>$B$27:$B$33</formula1>
    </dataValidation>
    <dataValidation type="list" operator="greaterThan" allowBlank="1" showInputMessage="1" showErrorMessage="1" sqref="D90:J94 D102:J106 D114:J118" xr:uid="{302220EE-788B-4858-9093-F08E08061623}">
      <formula1>"1,2,3,4,5,6,7,8,9,10"</formula1>
    </dataValidation>
    <dataValidation type="list" operator="greaterThan" allowBlank="1" showInputMessage="1" showErrorMessage="1" sqref="C83" xr:uid="{F5B85883-9E5F-4BAA-84FC-D53933EB7110}">
      <formula1>"A,B,C,D"</formula1>
    </dataValidation>
    <dataValidation type="list" operator="greaterThan" allowBlank="1" showInputMessage="1" showErrorMessage="1" sqref="G27:G33" xr:uid="{D6F4CE93-D33E-4771-B8AD-1EF4734824DA}">
      <formula1>"Lagged,Slow,Linear,Rapid,Immediate"</formula1>
    </dataValidation>
    <dataValidation type="list" operator="greaterThan" allowBlank="1" showInputMessage="1" showErrorMessage="1" sqref="C27:C33" xr:uid="{3350B763-F7C9-40C1-A606-F3256A9EC49B}">
      <formula1>"Inline,New Product"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A7DC-9308-4EF7-AD5E-A3FE900F5A92}">
  <dimension ref="B7:AB91"/>
  <sheetViews>
    <sheetView showGridLines="0"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4" sqref="H4"/>
    </sheetView>
  </sheetViews>
  <sheetFormatPr defaultRowHeight="14.4" x14ac:dyDescent="0.3"/>
  <cols>
    <col min="2" max="2" width="24.88671875" bestFit="1" customWidth="1"/>
    <col min="3" max="3" width="17.6640625" bestFit="1" customWidth="1"/>
    <col min="4" max="4" width="15.77734375" bestFit="1" customWidth="1"/>
    <col min="5" max="5" width="16.77734375" bestFit="1" customWidth="1"/>
    <col min="6" max="6" width="19.21875" bestFit="1" customWidth="1"/>
    <col min="7" max="7" width="16.21875" bestFit="1" customWidth="1"/>
    <col min="8" max="8" width="14.88671875" bestFit="1" customWidth="1"/>
    <col min="9" max="9" width="12.21875" bestFit="1" customWidth="1"/>
    <col min="10" max="10" width="16" bestFit="1" customWidth="1"/>
    <col min="11" max="11" width="7.77734375" customWidth="1"/>
    <col min="12" max="12" width="9.21875" customWidth="1"/>
    <col min="13" max="13" width="11.6640625" customWidth="1"/>
    <col min="14" max="14" width="8" customWidth="1"/>
    <col min="15" max="15" width="7.77734375" customWidth="1"/>
    <col min="16" max="16" width="8" customWidth="1"/>
    <col min="17" max="17" width="7.77734375" customWidth="1"/>
    <col min="18" max="18" width="8" customWidth="1"/>
    <col min="19" max="19" width="7.77734375" customWidth="1"/>
    <col min="20" max="20" width="8" customWidth="1"/>
    <col min="21" max="21" width="7.77734375" customWidth="1"/>
    <col min="22" max="22" width="8" customWidth="1"/>
    <col min="23" max="23" width="7.77734375" customWidth="1"/>
    <col min="24" max="24" width="8" customWidth="1"/>
    <col min="25" max="25" width="7.77734375" customWidth="1"/>
    <col min="26" max="26" width="9.21875" bestFit="1" customWidth="1"/>
    <col min="27" max="27" width="7.77734375" customWidth="1"/>
    <col min="28" max="28" width="20.21875" bestFit="1" customWidth="1"/>
  </cols>
  <sheetData>
    <row r="7" spans="2:28" ht="20.399999999999999" x14ac:dyDescent="0.45">
      <c r="B7" s="14" t="s">
        <v>182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9" spans="2:28" ht="16.8" x14ac:dyDescent="0.4">
      <c r="B9" s="59" t="s">
        <v>183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1" spans="2:28" ht="16.8" x14ac:dyDescent="0.4">
      <c r="B11" s="66" t="s">
        <v>104</v>
      </c>
      <c r="C11" s="66" t="s">
        <v>184</v>
      </c>
      <c r="D11" s="66" t="s">
        <v>185</v>
      </c>
      <c r="E11" s="66" t="s">
        <v>186</v>
      </c>
      <c r="F11" s="66" t="s">
        <v>187</v>
      </c>
      <c r="G11" s="66" t="s">
        <v>188</v>
      </c>
      <c r="H11" s="66" t="s">
        <v>189</v>
      </c>
      <c r="I11" s="66" t="s">
        <v>190</v>
      </c>
      <c r="J11" s="66" t="s">
        <v>191</v>
      </c>
      <c r="K11" s="66" t="s">
        <v>192</v>
      </c>
      <c r="L11" s="66" t="s">
        <v>193</v>
      </c>
      <c r="M11" s="66" t="s">
        <v>194</v>
      </c>
    </row>
    <row r="12" spans="2:28" ht="16.8" x14ac:dyDescent="0.4">
      <c r="B12" s="67" t="s">
        <v>195</v>
      </c>
      <c r="C12" s="67" t="s">
        <v>196</v>
      </c>
      <c r="D12" s="67"/>
      <c r="E12" s="67" t="s">
        <v>197</v>
      </c>
      <c r="F12" s="68" t="str">
        <f ca="1">[2]!SheetName('1L inputs'!$G$130)&amp;"!$G$126"</f>
        <v>1L inputs!$G$126</v>
      </c>
      <c r="G12" s="69">
        <f>'1L inputs'!$G$130</f>
        <v>0.89</v>
      </c>
      <c r="H12" s="67" t="s">
        <v>198</v>
      </c>
      <c r="I12" s="67" t="s">
        <v>199</v>
      </c>
      <c r="J12" s="70">
        <v>0.89</v>
      </c>
      <c r="K12" s="70">
        <v>0.7</v>
      </c>
      <c r="L12" s="70">
        <v>1</v>
      </c>
      <c r="M12" s="71"/>
    </row>
    <row r="13" spans="2:28" ht="16.8" x14ac:dyDescent="0.4">
      <c r="B13" s="67" t="s">
        <v>200</v>
      </c>
      <c r="C13" s="67" t="s">
        <v>201</v>
      </c>
      <c r="D13" s="67"/>
      <c r="E13" s="67" t="s">
        <v>197</v>
      </c>
      <c r="F13" s="68" t="str">
        <f ca="1">[2]!SheetName('1L inputs'!$G$130)&amp;"!$G$126"</f>
        <v>1L inputs!$G$126</v>
      </c>
      <c r="G13" s="69">
        <f>'1L inputs'!$G$130</f>
        <v>0.89</v>
      </c>
      <c r="H13" s="67" t="s">
        <v>198</v>
      </c>
      <c r="I13" s="67" t="s">
        <v>202</v>
      </c>
      <c r="J13" s="70">
        <v>0.89</v>
      </c>
      <c r="K13" s="71"/>
      <c r="L13" s="71"/>
      <c r="M13" s="70">
        <v>0.02</v>
      </c>
    </row>
    <row r="14" spans="2:28" ht="16.8" x14ac:dyDescent="0.4">
      <c r="B14" s="67" t="s">
        <v>200</v>
      </c>
      <c r="C14" s="67" t="s">
        <v>203</v>
      </c>
      <c r="D14" s="67"/>
      <c r="E14" s="67" t="s">
        <v>197</v>
      </c>
      <c r="F14" s="68" t="str">
        <f ca="1">[2]!SheetName('1L inputs'!$G$130)&amp;"!$G$126"</f>
        <v>1L inputs!$G$126</v>
      </c>
      <c r="G14" s="69">
        <f>'1L inputs'!$G$130</f>
        <v>0.89</v>
      </c>
      <c r="H14" s="67" t="s">
        <v>198</v>
      </c>
      <c r="I14" s="67" t="s">
        <v>204</v>
      </c>
      <c r="J14" s="71"/>
      <c r="K14" s="70">
        <v>0.6</v>
      </c>
      <c r="L14" s="70">
        <v>0.9</v>
      </c>
      <c r="M14" s="71"/>
    </row>
    <row r="15" spans="2:28" ht="16.8" hidden="1" x14ac:dyDescent="0.4">
      <c r="B15" s="67" t="s">
        <v>200</v>
      </c>
      <c r="C15" s="67"/>
      <c r="D15" s="67"/>
      <c r="E15" s="67"/>
      <c r="F15" s="68" t="s">
        <v>205</v>
      </c>
      <c r="G15" s="72"/>
      <c r="H15" s="67" t="s">
        <v>198</v>
      </c>
      <c r="I15" s="67" t="s">
        <v>199</v>
      </c>
      <c r="J15" s="73"/>
      <c r="K15" s="73"/>
      <c r="L15" s="73"/>
      <c r="M15" s="74"/>
    </row>
    <row r="16" spans="2:28" ht="16.8" hidden="1" x14ac:dyDescent="0.4">
      <c r="B16" s="67" t="s">
        <v>200</v>
      </c>
      <c r="C16" s="67"/>
      <c r="D16" s="67"/>
      <c r="E16" s="67"/>
      <c r="F16" s="68" t="s">
        <v>205</v>
      </c>
      <c r="G16" s="72"/>
      <c r="H16" s="67" t="s">
        <v>198</v>
      </c>
      <c r="I16" s="67" t="s">
        <v>199</v>
      </c>
      <c r="J16" s="73"/>
      <c r="K16" s="73"/>
      <c r="L16" s="73"/>
      <c r="M16" s="74"/>
    </row>
    <row r="17" spans="2:28" ht="16.8" hidden="1" x14ac:dyDescent="0.4">
      <c r="B17" s="67" t="s">
        <v>200</v>
      </c>
      <c r="C17" s="67"/>
      <c r="D17" s="67"/>
      <c r="E17" s="67"/>
      <c r="F17" s="68" t="s">
        <v>205</v>
      </c>
      <c r="G17" s="72"/>
      <c r="H17" s="67" t="s">
        <v>198</v>
      </c>
      <c r="I17" s="67" t="s">
        <v>199</v>
      </c>
      <c r="J17" s="73"/>
      <c r="K17" s="73"/>
      <c r="L17" s="73"/>
      <c r="M17" s="74"/>
    </row>
    <row r="18" spans="2:28" ht="16.8" hidden="1" x14ac:dyDescent="0.4">
      <c r="B18" s="67" t="s">
        <v>200</v>
      </c>
      <c r="C18" s="67"/>
      <c r="D18" s="67"/>
      <c r="E18" s="67"/>
      <c r="F18" s="68" t="s">
        <v>205</v>
      </c>
      <c r="G18" s="72"/>
      <c r="H18" s="67" t="s">
        <v>198</v>
      </c>
      <c r="I18" s="67" t="s">
        <v>199</v>
      </c>
      <c r="J18" s="73"/>
      <c r="K18" s="73"/>
      <c r="L18" s="73"/>
      <c r="M18" s="74"/>
    </row>
    <row r="19" spans="2:28" ht="16.8" hidden="1" x14ac:dyDescent="0.4">
      <c r="B19" s="67" t="s">
        <v>200</v>
      </c>
      <c r="C19" s="67"/>
      <c r="D19" s="67"/>
      <c r="E19" s="67"/>
      <c r="F19" s="68" t="s">
        <v>205</v>
      </c>
      <c r="G19" s="72"/>
      <c r="H19" s="67" t="s">
        <v>198</v>
      </c>
      <c r="I19" s="67" t="s">
        <v>199</v>
      </c>
      <c r="J19" s="73"/>
      <c r="K19" s="73"/>
      <c r="L19" s="73"/>
      <c r="M19" s="74"/>
    </row>
    <row r="20" spans="2:28" ht="16.8" hidden="1" x14ac:dyDescent="0.4">
      <c r="B20" s="67" t="s">
        <v>200</v>
      </c>
      <c r="C20" s="67"/>
      <c r="D20" s="67"/>
      <c r="E20" s="67"/>
      <c r="F20" s="68" t="s">
        <v>205</v>
      </c>
      <c r="G20" s="72"/>
      <c r="H20" s="67" t="s">
        <v>198</v>
      </c>
      <c r="I20" s="67" t="s">
        <v>199</v>
      </c>
      <c r="J20" s="73"/>
      <c r="K20" s="73"/>
      <c r="L20" s="73"/>
      <c r="M20" s="74"/>
    </row>
    <row r="21" spans="2:28" ht="16.8" hidden="1" x14ac:dyDescent="0.4">
      <c r="B21" s="67" t="s">
        <v>200</v>
      </c>
      <c r="C21" s="67"/>
      <c r="D21" s="67"/>
      <c r="E21" s="67"/>
      <c r="F21" s="68" t="s">
        <v>205</v>
      </c>
      <c r="G21" s="72"/>
      <c r="H21" s="67" t="s">
        <v>198</v>
      </c>
      <c r="I21" s="67" t="s">
        <v>199</v>
      </c>
      <c r="J21" s="73"/>
      <c r="K21" s="73"/>
      <c r="L21" s="73"/>
      <c r="M21" s="74"/>
    </row>
    <row r="22" spans="2:28" ht="16.8" hidden="1" x14ac:dyDescent="0.4">
      <c r="B22" s="67" t="s">
        <v>200</v>
      </c>
      <c r="C22" s="67"/>
      <c r="D22" s="67"/>
      <c r="E22" s="67"/>
      <c r="F22" s="68" t="s">
        <v>205</v>
      </c>
      <c r="G22" s="72"/>
      <c r="H22" s="67" t="s">
        <v>198</v>
      </c>
      <c r="I22" s="67" t="s">
        <v>199</v>
      </c>
      <c r="J22" s="73"/>
      <c r="K22" s="73"/>
      <c r="L22" s="73"/>
      <c r="M22" s="74"/>
    </row>
    <row r="23" spans="2:28" ht="16.8" hidden="1" x14ac:dyDescent="0.4">
      <c r="B23" s="67" t="s">
        <v>200</v>
      </c>
      <c r="C23" s="67"/>
      <c r="D23" s="67"/>
      <c r="E23" s="67"/>
      <c r="F23" s="68" t="s">
        <v>205</v>
      </c>
      <c r="G23" s="72"/>
      <c r="H23" s="67" t="s">
        <v>198</v>
      </c>
      <c r="I23" s="67" t="s">
        <v>199</v>
      </c>
      <c r="J23" s="73"/>
      <c r="K23" s="73"/>
      <c r="L23" s="73"/>
      <c r="M23" s="74"/>
    </row>
    <row r="24" spans="2:28" ht="16.8" hidden="1" x14ac:dyDescent="0.4">
      <c r="B24" s="67" t="s">
        <v>200</v>
      </c>
      <c r="C24" s="67"/>
      <c r="D24" s="67"/>
      <c r="E24" s="67"/>
      <c r="F24" s="68" t="s">
        <v>205</v>
      </c>
      <c r="G24" s="72"/>
      <c r="H24" s="67" t="s">
        <v>198</v>
      </c>
      <c r="I24" s="67" t="s">
        <v>199</v>
      </c>
      <c r="J24" s="73"/>
      <c r="K24" s="73"/>
      <c r="L24" s="73"/>
      <c r="M24" s="74"/>
    </row>
    <row r="25" spans="2:28" ht="16.8" hidden="1" x14ac:dyDescent="0.4">
      <c r="B25" s="67" t="s">
        <v>200</v>
      </c>
      <c r="C25" s="67"/>
      <c r="D25" s="67"/>
      <c r="E25" s="67"/>
      <c r="F25" s="68" t="s">
        <v>205</v>
      </c>
      <c r="G25" s="72"/>
      <c r="H25" s="67" t="s">
        <v>198</v>
      </c>
      <c r="I25" s="67" t="s">
        <v>199</v>
      </c>
      <c r="J25" s="73"/>
      <c r="K25" s="73"/>
      <c r="L25" s="73"/>
      <c r="M25" s="74"/>
    </row>
    <row r="26" spans="2:28" ht="16.8" hidden="1" x14ac:dyDescent="0.4">
      <c r="B26" s="67" t="s">
        <v>200</v>
      </c>
      <c r="C26" s="67"/>
      <c r="D26" s="67"/>
      <c r="E26" s="67"/>
      <c r="F26" s="68" t="s">
        <v>205</v>
      </c>
      <c r="G26" s="72"/>
      <c r="H26" s="67" t="s">
        <v>198</v>
      </c>
      <c r="I26" s="67" t="s">
        <v>199</v>
      </c>
      <c r="J26" s="73"/>
      <c r="K26" s="73"/>
      <c r="L26" s="73"/>
      <c r="M26" s="74"/>
    </row>
    <row r="28" spans="2:28" ht="16.8" x14ac:dyDescent="0.4">
      <c r="B28" s="59" t="s">
        <v>206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30" spans="2:28" ht="16.8" x14ac:dyDescent="0.4">
      <c r="B30" s="66" t="s">
        <v>104</v>
      </c>
      <c r="C30" s="66" t="s">
        <v>184</v>
      </c>
      <c r="D30" s="66" t="s">
        <v>185</v>
      </c>
      <c r="E30" s="66" t="s">
        <v>186</v>
      </c>
      <c r="F30" s="66" t="s">
        <v>207</v>
      </c>
      <c r="G30" s="66" t="s">
        <v>188</v>
      </c>
      <c r="H30" s="66" t="s">
        <v>208</v>
      </c>
      <c r="I30" s="66" t="s">
        <v>209</v>
      </c>
      <c r="J30" s="66" t="s">
        <v>210</v>
      </c>
      <c r="K30" s="66" t="s">
        <v>209</v>
      </c>
      <c r="L30" s="66" t="s">
        <v>211</v>
      </c>
      <c r="M30" s="66" t="s">
        <v>209</v>
      </c>
      <c r="N30" s="66" t="s">
        <v>212</v>
      </c>
      <c r="O30" s="66" t="s">
        <v>209</v>
      </c>
      <c r="P30" s="66" t="s">
        <v>213</v>
      </c>
      <c r="Q30" s="66" t="s">
        <v>209</v>
      </c>
      <c r="R30" s="66" t="s">
        <v>214</v>
      </c>
      <c r="S30" s="66" t="s">
        <v>209</v>
      </c>
      <c r="T30" s="66" t="s">
        <v>215</v>
      </c>
      <c r="U30" s="66" t="s">
        <v>209</v>
      </c>
      <c r="V30" s="66" t="s">
        <v>216</v>
      </c>
      <c r="W30" s="66" t="s">
        <v>209</v>
      </c>
      <c r="X30" s="66" t="s">
        <v>217</v>
      </c>
      <c r="Y30" s="66" t="s">
        <v>209</v>
      </c>
      <c r="Z30" s="66" t="s">
        <v>218</v>
      </c>
      <c r="AA30" s="66" t="s">
        <v>209</v>
      </c>
      <c r="AB30" s="66" t="s">
        <v>219</v>
      </c>
    </row>
    <row r="31" spans="2:28" ht="16.8" x14ac:dyDescent="0.4">
      <c r="B31" s="67" t="s">
        <v>200</v>
      </c>
      <c r="C31" s="67" t="s">
        <v>220</v>
      </c>
      <c r="D31" s="67" t="s">
        <v>203</v>
      </c>
      <c r="E31" s="67" t="s">
        <v>197</v>
      </c>
      <c r="F31" s="68" t="str">
        <f ca="1">[2]!SheetName('1L inputs'!$G$130)&amp;"!$G$126"</f>
        <v>1L inputs!$G$126</v>
      </c>
      <c r="G31" s="69">
        <f>'1L inputs'!$G$130</f>
        <v>0.89</v>
      </c>
      <c r="H31" s="70">
        <v>0.8</v>
      </c>
      <c r="I31" s="70">
        <v>0.9</v>
      </c>
      <c r="J31" s="70">
        <v>0.85</v>
      </c>
      <c r="K31" s="70">
        <v>0.95</v>
      </c>
      <c r="L31" s="70">
        <v>0.89</v>
      </c>
      <c r="M31" s="70">
        <v>0.98</v>
      </c>
      <c r="N31" s="70">
        <v>0.91</v>
      </c>
      <c r="O31" s="70">
        <v>0.85</v>
      </c>
      <c r="P31" s="70"/>
      <c r="Q31" s="70"/>
      <c r="R31" s="70"/>
      <c r="S31" s="70"/>
      <c r="T31" s="70"/>
      <c r="U31" s="70"/>
      <c r="V31" s="73"/>
      <c r="W31" s="70"/>
      <c r="X31" s="73"/>
      <c r="Y31" s="70"/>
      <c r="Z31" s="73"/>
      <c r="AA31" s="70"/>
      <c r="AB31" s="69">
        <f t="shared" ref="AB31:AB45" si="0">AA31+Y31+W31+U31+S31+Q31+O31+M31+K31+I31</f>
        <v>3.68</v>
      </c>
    </row>
    <row r="32" spans="2:28" ht="16.8" hidden="1" x14ac:dyDescent="0.4">
      <c r="B32" s="67" t="s">
        <v>200</v>
      </c>
      <c r="C32" s="67"/>
      <c r="D32" s="67"/>
      <c r="E32" s="67"/>
      <c r="F32" s="68" t="s">
        <v>205</v>
      </c>
      <c r="G32" s="72"/>
      <c r="H32" s="73"/>
      <c r="I32" s="70"/>
      <c r="J32" s="73"/>
      <c r="K32" s="70"/>
      <c r="L32" s="73"/>
      <c r="M32" s="70"/>
      <c r="N32" s="73"/>
      <c r="O32" s="70"/>
      <c r="P32" s="73"/>
      <c r="Q32" s="70"/>
      <c r="R32" s="73"/>
      <c r="S32" s="70"/>
      <c r="T32" s="73"/>
      <c r="U32" s="70"/>
      <c r="V32" s="73"/>
      <c r="W32" s="70"/>
      <c r="X32" s="73"/>
      <c r="Y32" s="70"/>
      <c r="Z32" s="73"/>
      <c r="AA32" s="70"/>
      <c r="AB32" s="69">
        <f t="shared" si="0"/>
        <v>0</v>
      </c>
    </row>
    <row r="33" spans="2:28" ht="16.8" hidden="1" x14ac:dyDescent="0.4">
      <c r="B33" s="67" t="s">
        <v>200</v>
      </c>
      <c r="C33" s="67"/>
      <c r="D33" s="67"/>
      <c r="E33" s="67"/>
      <c r="F33" s="68" t="s">
        <v>205</v>
      </c>
      <c r="G33" s="72"/>
      <c r="H33" s="73"/>
      <c r="I33" s="70"/>
      <c r="J33" s="73"/>
      <c r="K33" s="70"/>
      <c r="L33" s="73"/>
      <c r="M33" s="70"/>
      <c r="N33" s="73"/>
      <c r="O33" s="70"/>
      <c r="P33" s="73"/>
      <c r="Q33" s="70"/>
      <c r="R33" s="73"/>
      <c r="S33" s="70"/>
      <c r="T33" s="73"/>
      <c r="U33" s="70"/>
      <c r="V33" s="73"/>
      <c r="W33" s="70"/>
      <c r="X33" s="73"/>
      <c r="Y33" s="70"/>
      <c r="Z33" s="73"/>
      <c r="AA33" s="70"/>
      <c r="AB33" s="69">
        <f t="shared" si="0"/>
        <v>0</v>
      </c>
    </row>
    <row r="34" spans="2:28" ht="16.8" hidden="1" x14ac:dyDescent="0.4">
      <c r="B34" s="67" t="s">
        <v>200</v>
      </c>
      <c r="C34" s="67"/>
      <c r="D34" s="67"/>
      <c r="E34" s="67"/>
      <c r="F34" s="68" t="s">
        <v>205</v>
      </c>
      <c r="G34" s="72"/>
      <c r="H34" s="73"/>
      <c r="I34" s="70"/>
      <c r="J34" s="73"/>
      <c r="K34" s="70"/>
      <c r="L34" s="73"/>
      <c r="M34" s="70"/>
      <c r="N34" s="73"/>
      <c r="O34" s="70"/>
      <c r="P34" s="73"/>
      <c r="Q34" s="70"/>
      <c r="R34" s="73"/>
      <c r="S34" s="70"/>
      <c r="T34" s="73"/>
      <c r="U34" s="70"/>
      <c r="V34" s="73"/>
      <c r="W34" s="70"/>
      <c r="X34" s="73"/>
      <c r="Y34" s="70"/>
      <c r="Z34" s="73"/>
      <c r="AA34" s="70"/>
      <c r="AB34" s="69">
        <f t="shared" si="0"/>
        <v>0</v>
      </c>
    </row>
    <row r="35" spans="2:28" ht="16.8" hidden="1" x14ac:dyDescent="0.4">
      <c r="B35" s="67" t="s">
        <v>200</v>
      </c>
      <c r="C35" s="67"/>
      <c r="D35" s="67"/>
      <c r="E35" s="67"/>
      <c r="F35" s="68" t="s">
        <v>205</v>
      </c>
      <c r="G35" s="72"/>
      <c r="H35" s="73"/>
      <c r="I35" s="70"/>
      <c r="J35" s="73"/>
      <c r="K35" s="70"/>
      <c r="L35" s="73"/>
      <c r="M35" s="70"/>
      <c r="N35" s="73"/>
      <c r="O35" s="70"/>
      <c r="P35" s="73"/>
      <c r="Q35" s="70"/>
      <c r="R35" s="73"/>
      <c r="S35" s="70"/>
      <c r="T35" s="73"/>
      <c r="U35" s="70"/>
      <c r="V35" s="73"/>
      <c r="W35" s="70"/>
      <c r="X35" s="73"/>
      <c r="Y35" s="70"/>
      <c r="Z35" s="73"/>
      <c r="AA35" s="70"/>
      <c r="AB35" s="69">
        <f t="shared" si="0"/>
        <v>0</v>
      </c>
    </row>
    <row r="36" spans="2:28" ht="16.8" hidden="1" x14ac:dyDescent="0.4">
      <c r="B36" s="67" t="s">
        <v>200</v>
      </c>
      <c r="C36" s="67"/>
      <c r="D36" s="67"/>
      <c r="E36" s="67"/>
      <c r="F36" s="68" t="s">
        <v>205</v>
      </c>
      <c r="G36" s="72"/>
      <c r="H36" s="73"/>
      <c r="I36" s="70"/>
      <c r="J36" s="73"/>
      <c r="K36" s="70"/>
      <c r="L36" s="73"/>
      <c r="M36" s="70"/>
      <c r="N36" s="73"/>
      <c r="O36" s="70"/>
      <c r="P36" s="73"/>
      <c r="Q36" s="70"/>
      <c r="R36" s="73"/>
      <c r="S36" s="70"/>
      <c r="T36" s="73"/>
      <c r="U36" s="70"/>
      <c r="V36" s="73"/>
      <c r="W36" s="70"/>
      <c r="X36" s="73"/>
      <c r="Y36" s="70"/>
      <c r="Z36" s="73"/>
      <c r="AA36" s="70"/>
      <c r="AB36" s="69">
        <f t="shared" si="0"/>
        <v>0</v>
      </c>
    </row>
    <row r="37" spans="2:28" ht="16.8" hidden="1" x14ac:dyDescent="0.4">
      <c r="B37" s="67" t="s">
        <v>200</v>
      </c>
      <c r="C37" s="67"/>
      <c r="D37" s="67"/>
      <c r="E37" s="67"/>
      <c r="F37" s="68" t="s">
        <v>205</v>
      </c>
      <c r="G37" s="72"/>
      <c r="H37" s="73"/>
      <c r="I37" s="70"/>
      <c r="J37" s="73"/>
      <c r="K37" s="70"/>
      <c r="L37" s="73"/>
      <c r="M37" s="70"/>
      <c r="N37" s="73"/>
      <c r="O37" s="70"/>
      <c r="P37" s="73"/>
      <c r="Q37" s="70"/>
      <c r="R37" s="73"/>
      <c r="S37" s="70"/>
      <c r="T37" s="73"/>
      <c r="U37" s="70"/>
      <c r="V37" s="73"/>
      <c r="W37" s="70"/>
      <c r="X37" s="73"/>
      <c r="Y37" s="70"/>
      <c r="Z37" s="73"/>
      <c r="AA37" s="70"/>
      <c r="AB37" s="69">
        <f t="shared" si="0"/>
        <v>0</v>
      </c>
    </row>
    <row r="38" spans="2:28" ht="16.8" hidden="1" x14ac:dyDescent="0.4">
      <c r="B38" s="67" t="s">
        <v>200</v>
      </c>
      <c r="C38" s="67"/>
      <c r="D38" s="67"/>
      <c r="E38" s="67"/>
      <c r="F38" s="68" t="s">
        <v>205</v>
      </c>
      <c r="G38" s="72"/>
      <c r="H38" s="73"/>
      <c r="I38" s="70"/>
      <c r="J38" s="73"/>
      <c r="K38" s="70"/>
      <c r="L38" s="73"/>
      <c r="M38" s="70"/>
      <c r="N38" s="73"/>
      <c r="O38" s="70"/>
      <c r="P38" s="73"/>
      <c r="Q38" s="70"/>
      <c r="R38" s="73"/>
      <c r="S38" s="70"/>
      <c r="T38" s="73"/>
      <c r="U38" s="70"/>
      <c r="V38" s="73"/>
      <c r="W38" s="70"/>
      <c r="X38" s="73"/>
      <c r="Y38" s="70"/>
      <c r="Z38" s="73"/>
      <c r="AA38" s="70"/>
      <c r="AB38" s="69">
        <f t="shared" si="0"/>
        <v>0</v>
      </c>
    </row>
    <row r="39" spans="2:28" ht="16.8" hidden="1" x14ac:dyDescent="0.4">
      <c r="B39" s="67" t="s">
        <v>200</v>
      </c>
      <c r="C39" s="67"/>
      <c r="D39" s="67"/>
      <c r="E39" s="67"/>
      <c r="F39" s="68" t="s">
        <v>205</v>
      </c>
      <c r="G39" s="72"/>
      <c r="H39" s="73"/>
      <c r="I39" s="70"/>
      <c r="J39" s="73"/>
      <c r="K39" s="70"/>
      <c r="L39" s="73"/>
      <c r="M39" s="70"/>
      <c r="N39" s="73"/>
      <c r="O39" s="70"/>
      <c r="P39" s="73"/>
      <c r="Q39" s="70"/>
      <c r="R39" s="73"/>
      <c r="S39" s="70"/>
      <c r="T39" s="73"/>
      <c r="U39" s="70"/>
      <c r="V39" s="73"/>
      <c r="W39" s="70"/>
      <c r="X39" s="73"/>
      <c r="Y39" s="70"/>
      <c r="Z39" s="73"/>
      <c r="AA39" s="70"/>
      <c r="AB39" s="69">
        <f t="shared" si="0"/>
        <v>0</v>
      </c>
    </row>
    <row r="40" spans="2:28" ht="16.8" hidden="1" x14ac:dyDescent="0.4">
      <c r="B40" s="67" t="s">
        <v>200</v>
      </c>
      <c r="C40" s="67"/>
      <c r="D40" s="67"/>
      <c r="E40" s="67"/>
      <c r="F40" s="68" t="s">
        <v>205</v>
      </c>
      <c r="G40" s="72"/>
      <c r="H40" s="73"/>
      <c r="I40" s="70"/>
      <c r="J40" s="73"/>
      <c r="K40" s="70"/>
      <c r="L40" s="73"/>
      <c r="M40" s="70"/>
      <c r="N40" s="73"/>
      <c r="O40" s="70"/>
      <c r="P40" s="73"/>
      <c r="Q40" s="70"/>
      <c r="R40" s="73"/>
      <c r="S40" s="70"/>
      <c r="T40" s="73"/>
      <c r="U40" s="70"/>
      <c r="V40" s="73"/>
      <c r="W40" s="70"/>
      <c r="X40" s="73"/>
      <c r="Y40" s="70"/>
      <c r="Z40" s="73"/>
      <c r="AA40" s="70"/>
      <c r="AB40" s="69">
        <f t="shared" si="0"/>
        <v>0</v>
      </c>
    </row>
    <row r="41" spans="2:28" ht="16.8" hidden="1" x14ac:dyDescent="0.4">
      <c r="B41" s="67" t="s">
        <v>200</v>
      </c>
      <c r="C41" s="67"/>
      <c r="D41" s="67"/>
      <c r="E41" s="67"/>
      <c r="F41" s="68" t="s">
        <v>205</v>
      </c>
      <c r="G41" s="72"/>
      <c r="H41" s="73"/>
      <c r="I41" s="70"/>
      <c r="J41" s="73"/>
      <c r="K41" s="70"/>
      <c r="L41" s="73"/>
      <c r="M41" s="70"/>
      <c r="N41" s="73"/>
      <c r="O41" s="70"/>
      <c r="P41" s="73"/>
      <c r="Q41" s="70"/>
      <c r="R41" s="73"/>
      <c r="S41" s="70"/>
      <c r="T41" s="73"/>
      <c r="U41" s="70"/>
      <c r="V41" s="73"/>
      <c r="W41" s="70"/>
      <c r="X41" s="73"/>
      <c r="Y41" s="70"/>
      <c r="Z41" s="73"/>
      <c r="AA41" s="70"/>
      <c r="AB41" s="69">
        <f t="shared" si="0"/>
        <v>0</v>
      </c>
    </row>
    <row r="42" spans="2:28" ht="16.8" hidden="1" x14ac:dyDescent="0.4">
      <c r="B42" s="67" t="s">
        <v>200</v>
      </c>
      <c r="C42" s="67"/>
      <c r="D42" s="67"/>
      <c r="E42" s="67"/>
      <c r="F42" s="68" t="s">
        <v>205</v>
      </c>
      <c r="G42" s="72"/>
      <c r="H42" s="73"/>
      <c r="I42" s="70"/>
      <c r="J42" s="73"/>
      <c r="K42" s="70"/>
      <c r="L42" s="73"/>
      <c r="M42" s="70"/>
      <c r="N42" s="73"/>
      <c r="O42" s="70"/>
      <c r="P42" s="73"/>
      <c r="Q42" s="70"/>
      <c r="R42" s="73"/>
      <c r="S42" s="70"/>
      <c r="T42" s="73"/>
      <c r="U42" s="70"/>
      <c r="V42" s="73"/>
      <c r="W42" s="70"/>
      <c r="X42" s="73"/>
      <c r="Y42" s="70"/>
      <c r="Z42" s="73"/>
      <c r="AA42" s="70"/>
      <c r="AB42" s="69">
        <f t="shared" si="0"/>
        <v>0</v>
      </c>
    </row>
    <row r="43" spans="2:28" ht="16.8" hidden="1" x14ac:dyDescent="0.4">
      <c r="B43" s="67" t="s">
        <v>200</v>
      </c>
      <c r="C43" s="67"/>
      <c r="D43" s="67"/>
      <c r="E43" s="67"/>
      <c r="F43" s="68" t="s">
        <v>205</v>
      </c>
      <c r="G43" s="72"/>
      <c r="H43" s="73"/>
      <c r="I43" s="70"/>
      <c r="J43" s="73"/>
      <c r="K43" s="70"/>
      <c r="L43" s="73"/>
      <c r="M43" s="70"/>
      <c r="N43" s="73"/>
      <c r="O43" s="70"/>
      <c r="P43" s="73"/>
      <c r="Q43" s="70"/>
      <c r="R43" s="73"/>
      <c r="S43" s="70"/>
      <c r="T43" s="73"/>
      <c r="U43" s="70"/>
      <c r="V43" s="73"/>
      <c r="W43" s="70"/>
      <c r="X43" s="73"/>
      <c r="Y43" s="70"/>
      <c r="Z43" s="73"/>
      <c r="AA43" s="70"/>
      <c r="AB43" s="69">
        <f t="shared" si="0"/>
        <v>0</v>
      </c>
    </row>
    <row r="44" spans="2:28" ht="16.8" hidden="1" x14ac:dyDescent="0.4">
      <c r="B44" s="67" t="s">
        <v>200</v>
      </c>
      <c r="C44" s="67"/>
      <c r="D44" s="67"/>
      <c r="E44" s="67"/>
      <c r="F44" s="68" t="s">
        <v>205</v>
      </c>
      <c r="G44" s="72"/>
      <c r="H44" s="73"/>
      <c r="I44" s="70"/>
      <c r="J44" s="73"/>
      <c r="K44" s="70"/>
      <c r="L44" s="73"/>
      <c r="M44" s="70"/>
      <c r="N44" s="73"/>
      <c r="O44" s="70"/>
      <c r="P44" s="73"/>
      <c r="Q44" s="70"/>
      <c r="R44" s="73"/>
      <c r="S44" s="70"/>
      <c r="T44" s="73"/>
      <c r="U44" s="70"/>
      <c r="V44" s="73"/>
      <c r="W44" s="70"/>
      <c r="X44" s="73"/>
      <c r="Y44" s="70"/>
      <c r="Z44" s="73"/>
      <c r="AA44" s="70"/>
      <c r="AB44" s="69">
        <f t="shared" si="0"/>
        <v>0</v>
      </c>
    </row>
    <row r="45" spans="2:28" ht="16.8" hidden="1" x14ac:dyDescent="0.4">
      <c r="B45" s="67" t="s">
        <v>200</v>
      </c>
      <c r="C45" s="67"/>
      <c r="D45" s="67"/>
      <c r="E45" s="67"/>
      <c r="F45" s="68" t="s">
        <v>205</v>
      </c>
      <c r="G45" s="72"/>
      <c r="H45" s="73"/>
      <c r="I45" s="70"/>
      <c r="J45" s="73"/>
      <c r="K45" s="70"/>
      <c r="L45" s="73"/>
      <c r="M45" s="70"/>
      <c r="N45" s="73"/>
      <c r="O45" s="70"/>
      <c r="P45" s="73"/>
      <c r="Q45" s="70"/>
      <c r="R45" s="73"/>
      <c r="S45" s="70"/>
      <c r="T45" s="73"/>
      <c r="U45" s="70"/>
      <c r="V45" s="73"/>
      <c r="W45" s="70"/>
      <c r="X45" s="73"/>
      <c r="Y45" s="70"/>
      <c r="Z45" s="73"/>
      <c r="AA45" s="70"/>
      <c r="AB45" s="69">
        <f t="shared" si="0"/>
        <v>0</v>
      </c>
    </row>
    <row r="49" spans="2:28" ht="20.399999999999999" x14ac:dyDescent="0.45">
      <c r="B49" s="14" t="s">
        <v>221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1" spans="2:28" ht="18" x14ac:dyDescent="0.35">
      <c r="B51" s="75" t="s">
        <v>222</v>
      </c>
      <c r="H51" t="s">
        <v>223</v>
      </c>
      <c r="I51" s="76" t="s">
        <v>30</v>
      </c>
    </row>
    <row r="53" spans="2:28" ht="16.8" x14ac:dyDescent="0.4">
      <c r="I53" s="66" t="s">
        <v>224</v>
      </c>
      <c r="J53" s="66" t="s">
        <v>225</v>
      </c>
    </row>
    <row r="54" spans="2:28" ht="16.8" x14ac:dyDescent="0.4">
      <c r="B54" s="46">
        <v>2019</v>
      </c>
      <c r="C54" s="46">
        <v>2020</v>
      </c>
      <c r="D54" s="46">
        <v>2021</v>
      </c>
      <c r="E54" s="46">
        <v>2022</v>
      </c>
      <c r="F54" s="46">
        <v>2023</v>
      </c>
      <c r="G54" s="46">
        <v>2024</v>
      </c>
      <c r="H54" s="66" t="s">
        <v>196</v>
      </c>
      <c r="I54" s="58">
        <v>-50.814346036146617</v>
      </c>
      <c r="J54" s="58">
        <v>38.817039964420815</v>
      </c>
    </row>
    <row r="72" spans="2:6" ht="16.8" x14ac:dyDescent="0.4">
      <c r="C72" s="66" t="s">
        <v>226</v>
      </c>
      <c r="D72" s="66" t="s">
        <v>227</v>
      </c>
      <c r="E72" s="66" t="s">
        <v>228</v>
      </c>
      <c r="F72" s="66" t="s">
        <v>229</v>
      </c>
    </row>
    <row r="73" spans="2:6" ht="16.8" x14ac:dyDescent="0.4">
      <c r="B73" s="77" t="s">
        <v>25</v>
      </c>
      <c r="C73" s="58">
        <v>855.99359617485254</v>
      </c>
      <c r="D73" s="58">
        <v>881.14901678530123</v>
      </c>
      <c r="E73" s="58">
        <v>844.14927831641728</v>
      </c>
      <c r="F73" s="58">
        <v>795.61868477708401</v>
      </c>
    </row>
    <row r="74" spans="2:6" ht="16.8" x14ac:dyDescent="0.4">
      <c r="B74" s="77" t="s">
        <v>26</v>
      </c>
      <c r="C74" s="58">
        <v>2057.266060990416</v>
      </c>
      <c r="D74" s="58">
        <v>2117.7243152825858</v>
      </c>
      <c r="E74" s="58">
        <v>2028.7995609826548</v>
      </c>
      <c r="F74" s="58">
        <v>1912.1616796056196</v>
      </c>
    </row>
    <row r="75" spans="2:6" ht="16.8" x14ac:dyDescent="0.4">
      <c r="B75" s="77" t="s">
        <v>27</v>
      </c>
      <c r="C75" s="58">
        <v>2732.1903885816223</v>
      </c>
      <c r="D75" s="58">
        <v>2818.7457637323496</v>
      </c>
      <c r="E75" s="58">
        <v>2691.4361753439593</v>
      </c>
      <c r="F75" s="58">
        <v>2524.4509440042116</v>
      </c>
    </row>
    <row r="76" spans="2:6" ht="16.8" x14ac:dyDescent="0.4">
      <c r="B76" s="77" t="s">
        <v>28</v>
      </c>
      <c r="C76" s="58">
        <v>2747.5081263160919</v>
      </c>
      <c r="D76" s="58">
        <v>2833.356195409704</v>
      </c>
      <c r="E76" s="58">
        <v>2707.0869449880679</v>
      </c>
      <c r="F76" s="58">
        <v>2541.4662697532372</v>
      </c>
    </row>
    <row r="77" spans="2:6" ht="16.8" x14ac:dyDescent="0.4">
      <c r="B77" s="77" t="s">
        <v>29</v>
      </c>
      <c r="C77" s="58">
        <v>2778.4577483183584</v>
      </c>
      <c r="D77" s="58">
        <v>2864.3305375331565</v>
      </c>
      <c r="E77" s="58">
        <v>2738.0249276312734</v>
      </c>
      <c r="F77" s="58">
        <v>2572.3565615956386</v>
      </c>
    </row>
    <row r="78" spans="2:6" ht="16.8" x14ac:dyDescent="0.4">
      <c r="B78" s="77" t="s">
        <v>30</v>
      </c>
      <c r="C78" s="58">
        <v>2861.841239985426</v>
      </c>
      <c r="D78" s="58">
        <v>2950.2928300465505</v>
      </c>
      <c r="E78" s="58">
        <v>2820.194202394935</v>
      </c>
      <c r="F78" s="58">
        <v>2649.550736255429</v>
      </c>
    </row>
    <row r="79" spans="2:6" ht="16.8" x14ac:dyDescent="0.4">
      <c r="B79" s="77" t="s">
        <v>31</v>
      </c>
      <c r="C79" s="58">
        <v>2947.6840721040239</v>
      </c>
      <c r="D79" s="58">
        <v>3038.7885951206331</v>
      </c>
      <c r="E79" s="58">
        <v>2904.7879128364016</v>
      </c>
      <c r="F79" s="58">
        <v>2729.0263286998447</v>
      </c>
    </row>
    <row r="80" spans="2:6" ht="16.8" x14ac:dyDescent="0.4">
      <c r="B80" s="77" t="s">
        <v>32</v>
      </c>
      <c r="C80" s="58">
        <v>2983.7182882937082</v>
      </c>
      <c r="D80" s="58">
        <v>3077.5554513138545</v>
      </c>
      <c r="E80" s="58">
        <v>2939.5354776400563</v>
      </c>
      <c r="F80" s="58">
        <v>2758.5020022735866</v>
      </c>
    </row>
    <row r="83" spans="2:9" hidden="1" x14ac:dyDescent="0.3"/>
    <row r="84" spans="2:9" hidden="1" x14ac:dyDescent="0.3"/>
    <row r="85" spans="2:9" hidden="1" x14ac:dyDescent="0.3"/>
    <row r="86" spans="2:9" hidden="1" x14ac:dyDescent="0.3">
      <c r="B86" s="46">
        <v>2019</v>
      </c>
      <c r="C86" s="46">
        <v>2020</v>
      </c>
      <c r="D86" s="46">
        <v>2021</v>
      </c>
      <c r="E86" s="46">
        <v>2022</v>
      </c>
      <c r="F86" s="46">
        <v>2023</v>
      </c>
      <c r="G86" s="46">
        <v>2024</v>
      </c>
      <c r="H86" s="46">
        <v>2025</v>
      </c>
      <c r="I86" s="46">
        <v>2026</v>
      </c>
    </row>
    <row r="87" spans="2:9" hidden="1" x14ac:dyDescent="0.3"/>
    <row r="88" spans="2:9" hidden="1" x14ac:dyDescent="0.3"/>
    <row r="89" spans="2:9" hidden="1" x14ac:dyDescent="0.3"/>
    <row r="90" spans="2:9" hidden="1" x14ac:dyDescent="0.3"/>
    <row r="91" spans="2:9" hidden="1" x14ac:dyDescent="0.3"/>
  </sheetData>
  <sheetProtection algorithmName="SHA-512" hashValue="nK01L5bRI4grl+/4wowe/Z5mPymBOOsAa5M+FubksZDCkd58xu0Bzhs5x6PbINito03C5TNCLeqOpjMt8IA27A==" saltValue="fAEYSZHm7kA9q7EL0jopFw==" spinCount="100000" sheet="1" objects="1" scenarios="1"/>
  <conditionalFormatting sqref="J12">
    <cfRule type="cellIs" dxfId="59" priority="1" stopIfTrue="1" operator="greaterThanOrEqual">
      <formula>$L$12</formula>
    </cfRule>
    <cfRule type="cellIs" dxfId="58" priority="2" stopIfTrue="1" operator="lessThanOrEqual">
      <formula>$K$12</formula>
    </cfRule>
  </conditionalFormatting>
  <conditionalFormatting sqref="J13">
    <cfRule type="cellIs" dxfId="57" priority="5" stopIfTrue="1" operator="greaterThanOrEqual">
      <formula>$L$13</formula>
    </cfRule>
    <cfRule type="cellIs" dxfId="56" priority="6" stopIfTrue="1" operator="lessThanOrEqual">
      <formula>$K$13</formula>
    </cfRule>
  </conditionalFormatting>
  <conditionalFormatting sqref="J14">
    <cfRule type="cellIs" dxfId="55" priority="9" stopIfTrue="1" operator="greaterThanOrEqual">
      <formula>$L$14</formula>
    </cfRule>
    <cfRule type="cellIs" dxfId="54" priority="10" stopIfTrue="1" operator="lessThanOrEqual">
      <formula>$K$14</formula>
    </cfRule>
  </conditionalFormatting>
  <conditionalFormatting sqref="J15">
    <cfRule type="cellIs" dxfId="53" priority="13" stopIfTrue="1" operator="greaterThanOrEqual">
      <formula>$L$15</formula>
    </cfRule>
    <cfRule type="cellIs" dxfId="52" priority="14" stopIfTrue="1" operator="lessThanOrEqual">
      <formula>$K$15</formula>
    </cfRule>
  </conditionalFormatting>
  <conditionalFormatting sqref="J16">
    <cfRule type="cellIs" dxfId="51" priority="17" stopIfTrue="1" operator="greaterThanOrEqual">
      <formula>$L$16</formula>
    </cfRule>
    <cfRule type="cellIs" dxfId="50" priority="18" stopIfTrue="1" operator="lessThanOrEqual">
      <formula>$K$16</formula>
    </cfRule>
  </conditionalFormatting>
  <conditionalFormatting sqref="J17">
    <cfRule type="cellIs" dxfId="49" priority="21" stopIfTrue="1" operator="greaterThanOrEqual">
      <formula>$L$17</formula>
    </cfRule>
    <cfRule type="cellIs" dxfId="48" priority="22" stopIfTrue="1" operator="lessThanOrEqual">
      <formula>$K$17</formula>
    </cfRule>
  </conditionalFormatting>
  <conditionalFormatting sqref="J18">
    <cfRule type="cellIs" dxfId="47" priority="25" stopIfTrue="1" operator="greaterThanOrEqual">
      <formula>$L$18</formula>
    </cfRule>
    <cfRule type="cellIs" dxfId="46" priority="26" stopIfTrue="1" operator="lessThanOrEqual">
      <formula>$K$18</formula>
    </cfRule>
  </conditionalFormatting>
  <conditionalFormatting sqref="J19">
    <cfRule type="cellIs" dxfId="45" priority="29" stopIfTrue="1" operator="greaterThanOrEqual">
      <formula>$L$19</formula>
    </cfRule>
    <cfRule type="cellIs" dxfId="44" priority="30" stopIfTrue="1" operator="lessThanOrEqual">
      <formula>$K$19</formula>
    </cfRule>
  </conditionalFormatting>
  <conditionalFormatting sqref="J20">
    <cfRule type="cellIs" dxfId="43" priority="33" stopIfTrue="1" operator="greaterThanOrEqual">
      <formula>$L$20</formula>
    </cfRule>
    <cfRule type="cellIs" dxfId="42" priority="34" stopIfTrue="1" operator="lessThanOrEqual">
      <formula>$K$20</formula>
    </cfRule>
  </conditionalFormatting>
  <conditionalFormatting sqref="J21">
    <cfRule type="cellIs" dxfId="41" priority="37" stopIfTrue="1" operator="greaterThanOrEqual">
      <formula>$L$21</formula>
    </cfRule>
    <cfRule type="cellIs" dxfId="40" priority="38" stopIfTrue="1" operator="lessThanOrEqual">
      <formula>$K$21</formula>
    </cfRule>
  </conditionalFormatting>
  <conditionalFormatting sqref="J22">
    <cfRule type="cellIs" dxfId="39" priority="41" stopIfTrue="1" operator="greaterThanOrEqual">
      <formula>$L$22</formula>
    </cfRule>
    <cfRule type="cellIs" dxfId="38" priority="42" stopIfTrue="1" operator="lessThanOrEqual">
      <formula>$K$22</formula>
    </cfRule>
  </conditionalFormatting>
  <conditionalFormatting sqref="J23">
    <cfRule type="cellIs" dxfId="37" priority="45" stopIfTrue="1" operator="greaterThanOrEqual">
      <formula>$L$23</formula>
    </cfRule>
    <cfRule type="cellIs" dxfId="36" priority="46" stopIfTrue="1" operator="lessThanOrEqual">
      <formula>$K$23</formula>
    </cfRule>
  </conditionalFormatting>
  <conditionalFormatting sqref="J24">
    <cfRule type="cellIs" dxfId="35" priority="49" stopIfTrue="1" operator="greaterThanOrEqual">
      <formula>$L$24</formula>
    </cfRule>
    <cfRule type="cellIs" dxfId="34" priority="50" stopIfTrue="1" operator="lessThanOrEqual">
      <formula>$K$24</formula>
    </cfRule>
  </conditionalFormatting>
  <conditionalFormatting sqref="J25">
    <cfRule type="cellIs" dxfId="33" priority="53" stopIfTrue="1" operator="greaterThanOrEqual">
      <formula>$L$25</formula>
    </cfRule>
    <cfRule type="cellIs" dxfId="32" priority="54" stopIfTrue="1" operator="lessThanOrEqual">
      <formula>$K$25</formula>
    </cfRule>
  </conditionalFormatting>
  <conditionalFormatting sqref="J26">
    <cfRule type="cellIs" dxfId="31" priority="57" stopIfTrue="1" operator="greaterThanOrEqual">
      <formula>$L$26</formula>
    </cfRule>
    <cfRule type="cellIs" dxfId="30" priority="58" stopIfTrue="1" operator="lessThanOrEqual">
      <formula>$K$26</formula>
    </cfRule>
  </conditionalFormatting>
  <conditionalFormatting sqref="K12">
    <cfRule type="cellIs" dxfId="29" priority="3" stopIfTrue="1" operator="greaterThanOrEqual">
      <formula>$J$12</formula>
    </cfRule>
  </conditionalFormatting>
  <conditionalFormatting sqref="K13">
    <cfRule type="cellIs" dxfId="28" priority="7" stopIfTrue="1" operator="greaterThanOrEqual">
      <formula>$J$13</formula>
    </cfRule>
  </conditionalFormatting>
  <conditionalFormatting sqref="K14">
    <cfRule type="cellIs" dxfId="27" priority="11" stopIfTrue="1" operator="greaterThanOrEqual">
      <formula>$J$14</formula>
    </cfRule>
  </conditionalFormatting>
  <conditionalFormatting sqref="K15">
    <cfRule type="cellIs" dxfId="26" priority="15" stopIfTrue="1" operator="greaterThanOrEqual">
      <formula>$J$15</formula>
    </cfRule>
  </conditionalFormatting>
  <conditionalFormatting sqref="K16">
    <cfRule type="cellIs" dxfId="25" priority="19" stopIfTrue="1" operator="greaterThanOrEqual">
      <formula>$J$16</formula>
    </cfRule>
  </conditionalFormatting>
  <conditionalFormatting sqref="K17">
    <cfRule type="cellIs" dxfId="24" priority="23" stopIfTrue="1" operator="greaterThanOrEqual">
      <formula>$J$17</formula>
    </cfRule>
  </conditionalFormatting>
  <conditionalFormatting sqref="K18">
    <cfRule type="cellIs" dxfId="23" priority="27" stopIfTrue="1" operator="greaterThanOrEqual">
      <formula>$J$18</formula>
    </cfRule>
  </conditionalFormatting>
  <conditionalFormatting sqref="K19">
    <cfRule type="cellIs" dxfId="22" priority="31" stopIfTrue="1" operator="greaterThanOrEqual">
      <formula>$J$19</formula>
    </cfRule>
  </conditionalFormatting>
  <conditionalFormatting sqref="K20">
    <cfRule type="cellIs" dxfId="21" priority="35" stopIfTrue="1" operator="greaterThanOrEqual">
      <formula>$J$20</formula>
    </cfRule>
  </conditionalFormatting>
  <conditionalFormatting sqref="K21">
    <cfRule type="cellIs" dxfId="20" priority="39" stopIfTrue="1" operator="greaterThanOrEqual">
      <formula>$J$21</formula>
    </cfRule>
  </conditionalFormatting>
  <conditionalFormatting sqref="K22">
    <cfRule type="cellIs" dxfId="19" priority="43" stopIfTrue="1" operator="greaterThanOrEqual">
      <formula>$J$22</formula>
    </cfRule>
  </conditionalFormatting>
  <conditionalFormatting sqref="K23">
    <cfRule type="cellIs" dxfId="18" priority="47" stopIfTrue="1" operator="greaterThanOrEqual">
      <formula>$J$23</formula>
    </cfRule>
  </conditionalFormatting>
  <conditionalFormatting sqref="K24">
    <cfRule type="cellIs" dxfId="17" priority="51" stopIfTrue="1" operator="greaterThanOrEqual">
      <formula>$J$24</formula>
    </cfRule>
  </conditionalFormatting>
  <conditionalFormatting sqref="K25">
    <cfRule type="cellIs" dxfId="16" priority="55" stopIfTrue="1" operator="greaterThanOrEqual">
      <formula>$J$25</formula>
    </cfRule>
  </conditionalFormatting>
  <conditionalFormatting sqref="K26">
    <cfRule type="cellIs" dxfId="15" priority="59" stopIfTrue="1" operator="greaterThanOrEqual">
      <formula>$J$26</formula>
    </cfRule>
  </conditionalFormatting>
  <conditionalFormatting sqref="L12">
    <cfRule type="cellIs" dxfId="14" priority="4" stopIfTrue="1" operator="lessThanOrEqual">
      <formula>$J$12</formula>
    </cfRule>
  </conditionalFormatting>
  <conditionalFormatting sqref="L13">
    <cfRule type="cellIs" dxfId="13" priority="8" stopIfTrue="1" operator="lessThanOrEqual">
      <formula>$J$13</formula>
    </cfRule>
  </conditionalFormatting>
  <conditionalFormatting sqref="L14">
    <cfRule type="cellIs" dxfId="12" priority="12" stopIfTrue="1" operator="lessThanOrEqual">
      <formula>$J$14</formula>
    </cfRule>
  </conditionalFormatting>
  <conditionalFormatting sqref="L15">
    <cfRule type="cellIs" dxfId="11" priority="16" stopIfTrue="1" operator="lessThanOrEqual">
      <formula>$J$15</formula>
    </cfRule>
  </conditionalFormatting>
  <conditionalFormatting sqref="L16">
    <cfRule type="cellIs" dxfId="10" priority="20" stopIfTrue="1" operator="lessThanOrEqual">
      <formula>$J$16</formula>
    </cfRule>
  </conditionalFormatting>
  <conditionalFormatting sqref="L17">
    <cfRule type="cellIs" dxfId="9" priority="24" stopIfTrue="1" operator="lessThanOrEqual">
      <formula>$J$17</formula>
    </cfRule>
  </conditionalFormatting>
  <conditionalFormatting sqref="L18">
    <cfRule type="cellIs" dxfId="8" priority="28" stopIfTrue="1" operator="lessThanOrEqual">
      <formula>$J$18</formula>
    </cfRule>
  </conditionalFormatting>
  <conditionalFormatting sqref="L19">
    <cfRule type="cellIs" dxfId="7" priority="32" stopIfTrue="1" operator="lessThanOrEqual">
      <formula>$J$19</formula>
    </cfRule>
  </conditionalFormatting>
  <conditionalFormatting sqref="L20">
    <cfRule type="cellIs" dxfId="6" priority="36" stopIfTrue="1" operator="lessThanOrEqual">
      <formula>$J$20</formula>
    </cfRule>
  </conditionalFormatting>
  <conditionalFormatting sqref="L21">
    <cfRule type="cellIs" dxfId="5" priority="40" stopIfTrue="1" operator="lessThanOrEqual">
      <formula>$J$21</formula>
    </cfRule>
  </conditionalFormatting>
  <conditionalFormatting sqref="L22">
    <cfRule type="cellIs" dxfId="4" priority="44" stopIfTrue="1" operator="lessThanOrEqual">
      <formula>$J$22</formula>
    </cfRule>
  </conditionalFormatting>
  <conditionalFormatting sqref="L23">
    <cfRule type="cellIs" dxfId="3" priority="48" stopIfTrue="1" operator="lessThanOrEqual">
      <formula>$J$23</formula>
    </cfRule>
  </conditionalFormatting>
  <conditionalFormatting sqref="L24">
    <cfRule type="cellIs" dxfId="2" priority="52" stopIfTrue="1" operator="lessThanOrEqual">
      <formula>$J$24</formula>
    </cfRule>
  </conditionalFormatting>
  <conditionalFormatting sqref="L25">
    <cfRule type="cellIs" dxfId="1" priority="56" stopIfTrue="1" operator="lessThanOrEqual">
      <formula>$J$25</formula>
    </cfRule>
  </conditionalFormatting>
  <conditionalFormatting sqref="L26">
    <cfRule type="cellIs" dxfId="0" priority="60" stopIfTrue="1" operator="lessThanOrEqual">
      <formula>$J$26</formula>
    </cfRule>
  </conditionalFormatting>
  <dataValidations count="9">
    <dataValidation type="list" allowBlank="1" showInputMessage="1" showErrorMessage="1" sqref="I51" xr:uid="{F7206BDC-B94C-48BB-872A-3F1766E66F68}">
      <formula1>$B$73:$B$81</formula1>
    </dataValidation>
    <dataValidation type="list" allowBlank="1" showInputMessage="1" showErrorMessage="1" sqref="D12" xr:uid="{2DAEA001-64D9-4290-94B3-DCAACC8A97C3}">
      <formula1>" ,deflation factor 2,deflation factor 3,deflation factor 4"</formula1>
    </dataValidation>
    <dataValidation type="list" allowBlank="1" showInputMessage="1" showErrorMessage="1" sqref="D31" xr:uid="{C0000D00-639E-4F19-A475-59EA6BA968EC}">
      <formula1>" ,deflation factor 2,deflation factor 3,market share at peak"</formula1>
    </dataValidation>
    <dataValidation type="decimal" allowBlank="1" showInputMessage="1" showErrorMessage="1" sqref="J12:M26 H31:AB45" xr:uid="{CDCB72B7-DADD-4BC0-A1D8-FA314AFB4436}">
      <formula1>-1000000000000000</formula1>
      <formula2>1000000000000000</formula2>
    </dataValidation>
    <dataValidation type="list" allowBlank="1" showInputMessage="1" showErrorMessage="1" sqref="I12:I26" xr:uid="{C55A3040-C203-4300-85A3-85DA71BD0C73}">
      <formula1>"Triangular,Normal,Uniform"</formula1>
    </dataValidation>
    <dataValidation type="list" allowBlank="1" showInputMessage="1" showErrorMessage="1" sqref="H12:H26" xr:uid="{D2F4051F-F893-4901-B523-61F0365EE63A}">
      <formula1>"Absolute,% Difference"</formula1>
    </dataValidation>
    <dataValidation type="list" allowBlank="1" showInputMessage="1" showErrorMessage="1" sqref="E12:E26 E31:E45" xr:uid="{B361291A-B34D-4BF1-9663-7869D1495408}">
      <formula1>"Positive,Negative"</formula1>
    </dataValidation>
    <dataValidation type="list" allowBlank="1" showInputMessage="1" showErrorMessage="1" sqref="D13:D26 D32:D45" xr:uid="{07C585E0-FE47-441B-9CE9-B8F0BB21DEED}">
      <formula1>" "</formula1>
    </dataValidation>
    <dataValidation type="list" allowBlank="1" showInputMessage="1" showErrorMessage="1" sqref="B12:B26 B31:B45" xr:uid="{05FAD57A-A4B5-44ED-9F21-B88A1A0D52AA}">
      <formula1>"NO,YES"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older version="2.32.1.0"/>
</file>

<file path=customXml/itemProps1.xml><?xml version="1.0" encoding="utf-8"?>
<ds:datastoreItem xmlns:ds="http://schemas.openxmlformats.org/officeDocument/2006/customXml" ds:itemID="{6EE6516E-C644-43D9-849E-C1CDE01F81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FC schematic</vt:lpstr>
      <vt:lpstr>1L inputs</vt:lpstr>
      <vt:lpstr>Risk Analysis</vt:lpstr>
      <vt:lpstr>E1__mcDV66lHzUqBhQanSSe6Yg</vt:lpstr>
      <vt:lpstr>E2__mcDV66lHzUqBhQanSSe6Yg</vt:lpstr>
      <vt:lpstr>E3__mcDV66lHzUqBhQanSSe6Yg</vt:lpstr>
      <vt:lpstr>E4__mcDV66lHzUqBhQanSSe6Yg</vt:lpstr>
      <vt:lpstr>E5__mcDV66lHzUqBhQanSSe6Yg</vt:lpstr>
      <vt:lpstr>E6__mcDV66lHzUqBhQanSSe6Yg</vt:lpstr>
      <vt:lpstr>E7__mcDV66lHzUqBhQanSSe6Yg</vt:lpstr>
      <vt:lpstr>E8__mcDV66lHzUqBhQanSSe6Yg</vt:lpstr>
      <vt:lpstr>MontecarloMoule_ContinuousDistributionData_yODKH3RJj0SGGpbYDkPw5Q</vt:lpstr>
      <vt:lpstr>MontecarloMoule_DiscreteDistributionData_yODKH3RJj0SGGpbYDkPw5Q</vt:lpstr>
      <vt:lpstr>MontecarloMoule_TornadoPeriodOfReferenceRange_yODKH3RJj0SGGpbYDkPw5Q</vt:lpstr>
      <vt:lpstr>Name__mcDV66lHzUqBhQanSSe6Yg</vt:lpstr>
      <vt:lpstr>Name__NdazcNBkgkqttgWh3O3epg</vt:lpstr>
      <vt:lpstr>Name__o9kUlzTbr0Wq_V7qww0e7A</vt:lpstr>
      <vt:lpstr>SS1__NdazcNBkgkqttgWh3O3epg</vt:lpstr>
      <vt:lpstr>SS2__NdazcNBkgkqttgWh3O3epg</vt:lpstr>
      <vt:lpstr>SS3__NdazcNBkgkqttgWh3O3epg</vt:lpstr>
      <vt:lpstr>TR1__o9kUlzTbr0Wq_V7qww0e7A</vt:lpstr>
      <vt:lpstr>TR2__o9kUlzTbr0Wq_V7qww0e7A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Martinez</dc:creator>
  <cp:lastModifiedBy>Jonathan Martinez</cp:lastModifiedBy>
  <dcterms:created xsi:type="dcterms:W3CDTF">2023-08-08T17:37:40Z</dcterms:created>
  <dcterms:modified xsi:type="dcterms:W3CDTF">2024-11-05T23:31:53Z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coPlus_StoreKey">
    <vt:lpwstr>{6EE6516E-C644-43D9-849E-C1CDE01F8121}</vt:lpwstr>
  </property>
</Properties>
</file>